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0" yWindow="6345" windowWidth="19260" windowHeight="5130" tabRatio="688"/>
  </bookViews>
  <sheets>
    <sheet name="capa" sheetId="389" r:id="rId1"/>
    <sheet name="introducao" sheetId="6" r:id="rId2"/>
    <sheet name="fontes" sheetId="7" r:id="rId3"/>
    <sheet name="6populacao2" sheetId="528" r:id="rId4"/>
    <sheet name="7empregoINE2" sheetId="529" r:id="rId5"/>
    <sheet name="8desemprego_INE2" sheetId="530" r:id="rId6"/>
    <sheet name="9dgert" sheetId="487" r:id="rId7"/>
    <sheet name="10desemprego_IEFP" sheetId="535" r:id="rId8"/>
    <sheet name="11desemprego_IEFP" sheetId="536" r:id="rId9"/>
    <sheet name="12fp_ine_trim" sheetId="532" r:id="rId10"/>
    <sheet name="13empresarial" sheetId="526" r:id="rId11"/>
    <sheet name="14ganhos" sheetId="458" r:id="rId12"/>
    <sheet name="15salários" sheetId="502" r:id="rId13"/>
    <sheet name="16irct" sheetId="491" r:id="rId14"/>
    <sheet name="17acidentes" sheetId="533" r:id="rId15"/>
    <sheet name="18ssocial" sheetId="500" r:id="rId16"/>
    <sheet name="19ssocial " sheetId="501" r:id="rId17"/>
    <sheet name="20destaque" sheetId="499" r:id="rId18"/>
    <sheet name="21destaque " sheetId="534" r:id="rId19"/>
    <sheet name="22conceito" sheetId="26" r:id="rId20"/>
    <sheet name="23conceito" sheetId="27" r:id="rId21"/>
    <sheet name="contracapa" sheetId="28" r:id="rId22"/>
  </sheets>
  <externalReferences>
    <externalReference r:id="rId23"/>
  </externalReferences>
  <definedNames>
    <definedName name="acidentes" localSheetId="7">#REF!</definedName>
    <definedName name="acidentes" localSheetId="8">#REF!</definedName>
    <definedName name="acidentes" localSheetId="10">#REF!</definedName>
    <definedName name="acidentes" localSheetId="14">#REF!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'12fp_ine_trim'!$A$1:$O$50</definedName>
    <definedName name="_xlnm.Print_Area" localSheetId="10">'13empresarial'!$A$1:$V$81</definedName>
    <definedName name="_xlnm.Print_Area" localSheetId="11">'14ganhos'!$A$1:$P$62</definedName>
    <definedName name="_xlnm.Print_Area" localSheetId="12">'15salários'!$A$1:$K$49</definedName>
    <definedName name="_xlnm.Print_Area" localSheetId="13">'16irct'!$A$1:$R$76</definedName>
    <definedName name="_xlnm.Print_Area" localSheetId="14">'17acidentes'!$A$1:$P$62</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 '!$A$1:$K$66</definedName>
    <definedName name="_xlnm.Print_Area" localSheetId="19">'22conceito'!$A$1:$AG$71</definedName>
    <definedName name="_xlnm.Print_Area" localSheetId="20">'23conceito'!$A$1:$AG$73</definedName>
    <definedName name="_xlnm.Print_Area" localSheetId="3">'6populacao2'!$A$1:$P$57</definedName>
    <definedName name="_xlnm.Print_Area" localSheetId="4">'7empregoINE2'!$A$1:$P$67</definedName>
    <definedName name="_xlnm.Print_Area" localSheetId="5">'8desemprego_INE2'!$A$1:$P$58</definedName>
    <definedName name="_xlnm.Print_Area" localSheetId="6">'9dgert'!$A$1:$K$81</definedName>
    <definedName name="_xlnm.Print_Area" localSheetId="0">capa!$A$1:$K$58</definedName>
    <definedName name="_xlnm.Print_Area" localSheetId="21">contracapa!$A$1:$E$54</definedName>
    <definedName name="_xlnm.Print_Area" localSheetId="2">fontes!$A$1:$O$40</definedName>
    <definedName name="_xlnm.Print_Area" localSheetId="1">introducao!$A$1:$O$53</definedName>
    <definedName name="Changes" localSheetId="7">#REF!</definedName>
    <definedName name="Changes" localSheetId="8">#REF!</definedName>
    <definedName name="Changes" localSheetId="9">#REF!</definedName>
    <definedName name="Changes" localSheetId="10">#REF!</definedName>
    <definedName name="Changes" localSheetId="11">#REF!</definedName>
    <definedName name="Changes" localSheetId="12">#REF!</definedName>
    <definedName name="Changes" localSheetId="18">#REF!</definedName>
    <definedName name="Changes" localSheetId="3">#REF!</definedName>
    <definedName name="Changes" localSheetId="4">#REF!</definedName>
    <definedName name="Changes" localSheetId="5">#REF!</definedName>
    <definedName name="Changes">#REF!</definedName>
    <definedName name="Comments" localSheetId="7">#REF!</definedName>
    <definedName name="Comments" localSheetId="8">#REF!</definedName>
    <definedName name="Comments" localSheetId="9">#REF!</definedName>
    <definedName name="Comments" localSheetId="11">#REF!</definedName>
    <definedName name="Comments" localSheetId="12">#REF!</definedName>
    <definedName name="Comments" localSheetId="18">#REF!</definedName>
    <definedName name="Comments" localSheetId="3">#REF!</definedName>
    <definedName name="Comments" localSheetId="4">#REF!</definedName>
    <definedName name="Comments" localSheetId="5">#REF!</definedName>
    <definedName name="Comments">#REF!</definedName>
    <definedName name="Contact" localSheetId="7">#REF!</definedName>
    <definedName name="Contact" localSheetId="8">#REF!</definedName>
    <definedName name="Contact" localSheetId="9">#REF!</definedName>
    <definedName name="Contact" localSheetId="11">#REF!</definedName>
    <definedName name="Contact" localSheetId="12">#REF!</definedName>
    <definedName name="Contact" localSheetId="18">#REF!</definedName>
    <definedName name="Contact" localSheetId="3">#REF!</definedName>
    <definedName name="Contact" localSheetId="4">#REF!</definedName>
    <definedName name="Contact" localSheetId="5">#REF!</definedName>
    <definedName name="Contact">#REF!</definedName>
    <definedName name="Country" localSheetId="7">#REF!</definedName>
    <definedName name="Country" localSheetId="8">#REF!</definedName>
    <definedName name="Country" localSheetId="9">#REF!</definedName>
    <definedName name="Country" localSheetId="11">#REF!</definedName>
    <definedName name="Country" localSheetId="12">#REF!</definedName>
    <definedName name="Country" localSheetId="18">#REF!</definedName>
    <definedName name="Country" localSheetId="3">#REF!</definedName>
    <definedName name="Country" localSheetId="4">#REF!</definedName>
    <definedName name="Country" localSheetId="5">#REF!</definedName>
    <definedName name="Country">#REF!</definedName>
    <definedName name="CV_employed" localSheetId="7">#REF!</definedName>
    <definedName name="CV_employed" localSheetId="8">#REF!</definedName>
    <definedName name="CV_employed" localSheetId="9">#REF!</definedName>
    <definedName name="CV_employed" localSheetId="11">#REF!</definedName>
    <definedName name="CV_employed" localSheetId="12">#REF!</definedName>
    <definedName name="CV_employed" localSheetId="18">#REF!</definedName>
    <definedName name="CV_employed" localSheetId="3">#REF!</definedName>
    <definedName name="CV_employed" localSheetId="4">#REF!</definedName>
    <definedName name="CV_employed" localSheetId="5">#REF!</definedName>
    <definedName name="CV_employed">#REF!</definedName>
    <definedName name="CV_parttime" localSheetId="7">#REF!</definedName>
    <definedName name="CV_parttime" localSheetId="8">#REF!</definedName>
    <definedName name="CV_parttime" localSheetId="9">#REF!</definedName>
    <definedName name="CV_parttime" localSheetId="11">#REF!</definedName>
    <definedName name="CV_parttime" localSheetId="12">#REF!</definedName>
    <definedName name="CV_parttime" localSheetId="18">#REF!</definedName>
    <definedName name="CV_parttime" localSheetId="3">#REF!</definedName>
    <definedName name="CV_parttime" localSheetId="4">#REF!</definedName>
    <definedName name="CV_parttime" localSheetId="5">#REF!</definedName>
    <definedName name="CV_parttime">#REF!</definedName>
    <definedName name="CV_unemployed" localSheetId="7">#REF!</definedName>
    <definedName name="CV_unemployed" localSheetId="8">#REF!</definedName>
    <definedName name="CV_unemployed" localSheetId="9">#REF!</definedName>
    <definedName name="CV_unemployed" localSheetId="11">#REF!</definedName>
    <definedName name="CV_unemployed" localSheetId="12">#REF!</definedName>
    <definedName name="CV_unemployed" localSheetId="18">#REF!</definedName>
    <definedName name="CV_unemployed" localSheetId="3">#REF!</definedName>
    <definedName name="CV_unemployed" localSheetId="4">#REF!</definedName>
    <definedName name="CV_unemployed" localSheetId="5">#REF!</definedName>
    <definedName name="CV_unemployed">#REF!</definedName>
    <definedName name="CV_unemploymentRate" localSheetId="7">#REF!</definedName>
    <definedName name="CV_unemploymentRate" localSheetId="8">#REF!</definedName>
    <definedName name="CV_unemploymentRate" localSheetId="9">#REF!</definedName>
    <definedName name="CV_unemploymentRate" localSheetId="11">#REF!</definedName>
    <definedName name="CV_unemploymentRate" localSheetId="12">#REF!</definedName>
    <definedName name="CV_unemploymentRate" localSheetId="18">#REF!</definedName>
    <definedName name="CV_unemploymentRate" localSheetId="3">#REF!</definedName>
    <definedName name="CV_unemploymentRate" localSheetId="4">#REF!</definedName>
    <definedName name="CV_unemploymentRate" localSheetId="5">#REF!</definedName>
    <definedName name="CV_unemploymentRate">#REF!</definedName>
    <definedName name="CV_UsualHours" localSheetId="7">#REF!</definedName>
    <definedName name="CV_UsualHours" localSheetId="8">#REF!</definedName>
    <definedName name="CV_UsualHours" localSheetId="9">#REF!</definedName>
    <definedName name="CV_UsualHours" localSheetId="11">#REF!</definedName>
    <definedName name="CV_UsualHours" localSheetId="12">#REF!</definedName>
    <definedName name="CV_UsualHours" localSheetId="18">#REF!</definedName>
    <definedName name="CV_UsualHours" localSheetId="3">#REF!</definedName>
    <definedName name="CV_UsualHours" localSheetId="4">#REF!</definedName>
    <definedName name="CV_UsualHours" localSheetId="5">#REF!</definedName>
    <definedName name="CV_UsualHours">#REF!</definedName>
    <definedName name="dsadsa" localSheetId="7">#REF!</definedName>
    <definedName name="dsadsa" localSheetId="8">#REF!</definedName>
    <definedName name="dsadsa" localSheetId="9">#REF!</definedName>
    <definedName name="dsadsa" localSheetId="12">#REF!</definedName>
    <definedName name="dsadsa" localSheetId="18">#REF!</definedName>
    <definedName name="dsadsa" localSheetId="3">#REF!</definedName>
    <definedName name="dsadsa" localSheetId="4">#REF!</definedName>
    <definedName name="dsadsa" localSheetId="5">#REF!</definedName>
    <definedName name="dsadsa">#REF!</definedName>
    <definedName name="email" localSheetId="7">#REF!</definedName>
    <definedName name="email" localSheetId="8">#REF!</definedName>
    <definedName name="email" localSheetId="9">#REF!</definedName>
    <definedName name="email" localSheetId="11">#REF!</definedName>
    <definedName name="email" localSheetId="12">#REF!</definedName>
    <definedName name="email" localSheetId="18">#REF!</definedName>
    <definedName name="email" localSheetId="3">#REF!</definedName>
    <definedName name="email" localSheetId="4">#REF!</definedName>
    <definedName name="email" localSheetId="5">#REF!</definedName>
    <definedName name="email">#REF!</definedName>
    <definedName name="hdbtrgs" localSheetId="7">#REF!</definedName>
    <definedName name="hdbtrgs" localSheetId="8">#REF!</definedName>
    <definedName name="hdbtrgs" localSheetId="9">#REF!</definedName>
    <definedName name="hdbtrgs" localSheetId="12">#REF!</definedName>
    <definedName name="hdbtrgs" localSheetId="18">#REF!</definedName>
    <definedName name="hdbtrgs" localSheetId="3">#REF!</definedName>
    <definedName name="hdbtrgs" localSheetId="4">#REF!</definedName>
    <definedName name="hdbtrgs" localSheetId="5">#REF!</definedName>
    <definedName name="hdbtrgs">#REF!</definedName>
    <definedName name="Limit_a_q" localSheetId="7">#REF!</definedName>
    <definedName name="Limit_a_q" localSheetId="8">#REF!</definedName>
    <definedName name="Limit_a_q" localSheetId="9">#REF!</definedName>
    <definedName name="Limit_a_q" localSheetId="11">#REF!</definedName>
    <definedName name="Limit_a_q" localSheetId="12">#REF!</definedName>
    <definedName name="Limit_a_q" localSheetId="18">#REF!</definedName>
    <definedName name="Limit_a_q" localSheetId="3">#REF!</definedName>
    <definedName name="Limit_a_q" localSheetId="4">#REF!</definedName>
    <definedName name="Limit_a_q" localSheetId="5">#REF!</definedName>
    <definedName name="Limit_a_q">#REF!</definedName>
    <definedName name="Limit_b_a" localSheetId="7">#REF!</definedName>
    <definedName name="Limit_b_a" localSheetId="8">#REF!</definedName>
    <definedName name="Limit_b_a" localSheetId="9">#REF!</definedName>
    <definedName name="Limit_b_a" localSheetId="11">#REF!</definedName>
    <definedName name="Limit_b_a" localSheetId="12">#REF!</definedName>
    <definedName name="Limit_b_a" localSheetId="18">#REF!</definedName>
    <definedName name="Limit_b_a" localSheetId="3">#REF!</definedName>
    <definedName name="Limit_b_a" localSheetId="4">#REF!</definedName>
    <definedName name="Limit_b_a" localSheetId="5">#REF!</definedName>
    <definedName name="Limit_b_a">#REF!</definedName>
    <definedName name="Limit_b_q" localSheetId="7">#REF!</definedName>
    <definedName name="Limit_b_q" localSheetId="8">#REF!</definedName>
    <definedName name="Limit_b_q" localSheetId="9">#REF!</definedName>
    <definedName name="Limit_b_q" localSheetId="11">#REF!</definedName>
    <definedName name="Limit_b_q" localSheetId="12">#REF!</definedName>
    <definedName name="Limit_b_q" localSheetId="18">#REF!</definedName>
    <definedName name="Limit_b_q" localSheetId="3">#REF!</definedName>
    <definedName name="Limit_b_q" localSheetId="4">#REF!</definedName>
    <definedName name="Limit_b_q" localSheetId="5">#REF!</definedName>
    <definedName name="Limit_b_q">#REF!</definedName>
    <definedName name="mySortCriteria">[1]Calculation!$E$7</definedName>
    <definedName name="NR_NonContacts" localSheetId="7">#REF!</definedName>
    <definedName name="NR_NonContacts" localSheetId="8">#REF!</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8">#REF!</definedName>
    <definedName name="NR_NonContacts" localSheetId="3">#REF!</definedName>
    <definedName name="NR_NonContacts" localSheetId="4">#REF!</definedName>
    <definedName name="NR_NonContacts" localSheetId="5">#REF!</definedName>
    <definedName name="NR_NonContacts">#REF!</definedName>
    <definedName name="NR_Other" localSheetId="7">#REF!</definedName>
    <definedName name="NR_Other" localSheetId="8">#REF!</definedName>
    <definedName name="NR_Other" localSheetId="9">#REF!</definedName>
    <definedName name="NR_Other" localSheetId="11">#REF!</definedName>
    <definedName name="NR_Other" localSheetId="12">#REF!</definedName>
    <definedName name="NR_Other" localSheetId="18">#REF!</definedName>
    <definedName name="NR_Other" localSheetId="3">#REF!</definedName>
    <definedName name="NR_Other" localSheetId="4">#REF!</definedName>
    <definedName name="NR_Other" localSheetId="5">#REF!</definedName>
    <definedName name="NR_Other">#REF!</definedName>
    <definedName name="NR_Refusals" localSheetId="7">#REF!</definedName>
    <definedName name="NR_Refusals" localSheetId="8">#REF!</definedName>
    <definedName name="NR_Refusals" localSheetId="9">#REF!</definedName>
    <definedName name="NR_Refusals" localSheetId="11">#REF!</definedName>
    <definedName name="NR_Refusals" localSheetId="12">#REF!</definedName>
    <definedName name="NR_Refusals" localSheetId="18">#REF!</definedName>
    <definedName name="NR_Refusals" localSheetId="3">#REF!</definedName>
    <definedName name="NR_Refusals" localSheetId="4">#REF!</definedName>
    <definedName name="NR_Refusals" localSheetId="5">#REF!</definedName>
    <definedName name="NR_Refusals">#REF!</definedName>
    <definedName name="NR_Total" localSheetId="7">#REF!</definedName>
    <definedName name="NR_Total" localSheetId="8">#REF!</definedName>
    <definedName name="NR_Total" localSheetId="9">#REF!</definedName>
    <definedName name="NR_Total" localSheetId="11">#REF!</definedName>
    <definedName name="NR_Total" localSheetId="12">#REF!</definedName>
    <definedName name="NR_Total" localSheetId="18">#REF!</definedName>
    <definedName name="NR_Total" localSheetId="3">#REF!</definedName>
    <definedName name="NR_Total" localSheetId="4">#REF!</definedName>
    <definedName name="NR_Total" localSheetId="5">#REF!</definedName>
    <definedName name="NR_Total">#REF!</definedName>
    <definedName name="Quarter" localSheetId="7">#REF!</definedName>
    <definedName name="Quarter" localSheetId="8">#REF!</definedName>
    <definedName name="Quarter" localSheetId="9">#REF!</definedName>
    <definedName name="Quarter" localSheetId="11">#REF!</definedName>
    <definedName name="Quarter" localSheetId="12">#REF!</definedName>
    <definedName name="Quarter" localSheetId="18">#REF!</definedName>
    <definedName name="Quarter" localSheetId="3">#REF!</definedName>
    <definedName name="Quarter" localSheetId="4">#REF!</definedName>
    <definedName name="Quarter" localSheetId="5">#REF!</definedName>
    <definedName name="Quarter">#REF!</definedName>
    <definedName name="Telephone" localSheetId="7">#REF!</definedName>
    <definedName name="Telephone" localSheetId="8">#REF!</definedName>
    <definedName name="Telephone" localSheetId="9">#REF!</definedName>
    <definedName name="Telephone" localSheetId="11">#REF!</definedName>
    <definedName name="Telephone" localSheetId="12">#REF!</definedName>
    <definedName name="Telephone" localSheetId="18">#REF!</definedName>
    <definedName name="Telephone" localSheetId="3">#REF!</definedName>
    <definedName name="Telephone" localSheetId="4">#REF!</definedName>
    <definedName name="Telephone" localSheetId="5">#REF!</definedName>
    <definedName name="Telephone">#REF!</definedName>
    <definedName name="topo" localSheetId="0">capa!$N$6</definedName>
    <definedName name="Year" localSheetId="7">#REF!</definedName>
    <definedName name="Year" localSheetId="8">#REF!</definedName>
    <definedName name="Year" localSheetId="9">#REF!</definedName>
    <definedName name="Year" localSheetId="11">#REF!</definedName>
    <definedName name="Year" localSheetId="12">#REF!</definedName>
    <definedName name="Year" localSheetId="18">#REF!</definedName>
    <definedName name="Year" localSheetId="3">#REF!</definedName>
    <definedName name="Year" localSheetId="4">#REF!</definedName>
    <definedName name="Year" localSheetId="5">#REF!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'12fp_ine_trim'!$A$1:$O$50</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'16irct'!$A$1:$S$76</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'7empregoINE2'!$A$1:$P$67</definedName>
    <definedName name="Z_5859C3A0_D6FB_40D9_B6C2_346CB5A63A0A_.wvu.PrintArea" localSheetId="5" hidden="1">'8desemprego_INE2'!$A$1:$P$58</definedName>
    <definedName name="Z_5859C3A0_D6FB_40D9_B6C2_346CB5A63A0A_.wvu.PrintArea" localSheetId="6" hidden="1">'9dgert'!$A$1:$K$81</definedName>
    <definedName name="Z_5859C3A0_D6FB_40D9_B6C2_346CB5A63A0A_.wvu.PrintArea" localSheetId="0" hidden="1">capa!$A$1:$K$58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'8desemprego_INE2'!$37:$55,'8desemprego_INE2'!#REF!,'8desemprego_INE2'!#REF!,'8desemprego_INE2'!$57:$57</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'12fp_ine_trim'!$A$1:$O$50</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'16irct'!$A$1:$S$76</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'7empregoINE2'!$A$1:$P$67</definedName>
    <definedName name="Z_87E9DA1B_1CEB_458D_87A5_C4E38BAE485A_.wvu.PrintArea" localSheetId="5" hidden="1">'8desemprego_INE2'!$A$1:$P$58</definedName>
    <definedName name="Z_87E9DA1B_1CEB_458D_87A5_C4E38BAE485A_.wvu.PrintArea" localSheetId="6" hidden="1">'9dgert'!$A$1:$K$81</definedName>
    <definedName name="Z_87E9DA1B_1CEB_458D_87A5_C4E38BAE485A_.wvu.PrintArea" localSheetId="0" hidden="1">capa!$A$1:$K$58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'8desemprego_INE2'!$37:$55,'8desemprego_INE2'!#REF!,'8desemprego_INE2'!#REF!,'8desemprego_INE2'!$57:$57</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'12fp_ine_trim'!$A$1:$O$50</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'16irct'!$A$1:$S$76</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'7empregoINE2'!$A$1:$P$67</definedName>
    <definedName name="Z_D8E90C30_C61D_40A7_989F_8651AA8E91E2_.wvu.PrintArea" localSheetId="5" hidden="1">'8desemprego_INE2'!$A$1:$P$58</definedName>
    <definedName name="Z_D8E90C30_C61D_40A7_989F_8651AA8E91E2_.wvu.PrintArea" localSheetId="6" hidden="1">'9dgert'!$A$1:$K$81</definedName>
    <definedName name="Z_D8E90C30_C61D_40A7_989F_8651AA8E91E2_.wvu.PrintArea" localSheetId="0" hidden="1">capa!$A$1:$K$58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'9dgert'!#REF!,'9dgert'!#REF!,'9dgert'!#REF!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J39" i="458"/>
  <c r="E16" i="536"/>
  <c r="F16"/>
  <c r="G16"/>
  <c r="H16"/>
  <c r="I16"/>
  <c r="J16"/>
  <c r="K16"/>
  <c r="L16"/>
  <c r="M16"/>
  <c r="N16"/>
  <c r="O16"/>
  <c r="P16"/>
  <c r="Q65" i="535" l="1"/>
  <c r="Q16" i="536"/>
  <c r="Q72" i="535"/>
  <c r="Q71"/>
  <c r="Q70"/>
  <c r="Q66"/>
  <c r="G6"/>
  <c r="E6"/>
  <c r="H26" i="532" l="1"/>
  <c r="F26"/>
  <c r="N42" i="530" l="1"/>
  <c r="L42"/>
  <c r="J42"/>
  <c r="H42"/>
  <c r="F42"/>
  <c r="M40"/>
  <c r="K40"/>
  <c r="I40"/>
  <c r="G40"/>
  <c r="E40"/>
  <c r="L64" i="529"/>
  <c r="H64"/>
  <c r="N61"/>
  <c r="J61"/>
  <c r="F61"/>
  <c r="L58"/>
  <c r="H58"/>
  <c r="N55"/>
  <c r="J55"/>
  <c r="F55"/>
  <c r="L52"/>
  <c r="H52"/>
  <c r="N49"/>
  <c r="J49"/>
  <c r="F49"/>
  <c r="L48"/>
  <c r="H48"/>
  <c r="L46"/>
  <c r="H46"/>
  <c r="N45"/>
  <c r="L45"/>
  <c r="J45"/>
  <c r="H45"/>
  <c r="F45"/>
  <c r="M43"/>
  <c r="K43"/>
  <c r="I43"/>
  <c r="G43"/>
  <c r="E43"/>
  <c r="N54" i="528"/>
  <c r="J54"/>
  <c r="F54"/>
  <c r="L51"/>
  <c r="H51"/>
  <c r="N48"/>
  <c r="J48"/>
  <c r="F48"/>
  <c r="L45"/>
  <c r="H45"/>
  <c r="N35"/>
  <c r="L35"/>
  <c r="J35"/>
  <c r="H35"/>
  <c r="F35"/>
  <c r="M33"/>
  <c r="K33"/>
  <c r="I33"/>
  <c r="G33"/>
  <c r="E33"/>
  <c r="F36" l="1"/>
  <c r="J36"/>
  <c r="N36"/>
  <c r="F38"/>
  <c r="J38"/>
  <c r="N38"/>
  <c r="H39"/>
  <c r="L39"/>
  <c r="F42"/>
  <c r="J42"/>
  <c r="N42"/>
  <c r="F44"/>
  <c r="J44"/>
  <c r="N44"/>
  <c r="H37"/>
  <c r="L37"/>
  <c r="F40"/>
  <c r="J40"/>
  <c r="N40"/>
  <c r="H41"/>
  <c r="L41"/>
  <c r="H43"/>
  <c r="L43"/>
  <c r="F46"/>
  <c r="J46"/>
  <c r="N46"/>
  <c r="H47"/>
  <c r="L47"/>
  <c r="H49"/>
  <c r="L49"/>
  <c r="F50"/>
  <c r="J50"/>
  <c r="N50"/>
  <c r="F52"/>
  <c r="J52"/>
  <c r="N52"/>
  <c r="H53"/>
  <c r="L53"/>
  <c r="H55"/>
  <c r="L55"/>
  <c r="H36"/>
  <c r="L36"/>
  <c r="F37"/>
  <c r="J37"/>
  <c r="N37"/>
  <c r="H38"/>
  <c r="L38"/>
  <c r="F39"/>
  <c r="J39"/>
  <c r="N39"/>
  <c r="H40"/>
  <c r="L40"/>
  <c r="F41"/>
  <c r="J41"/>
  <c r="N41"/>
  <c r="H42"/>
  <c r="L42"/>
  <c r="F43"/>
  <c r="J43"/>
  <c r="N43"/>
  <c r="H44"/>
  <c r="L44"/>
  <c r="F45"/>
  <c r="J45"/>
  <c r="N45"/>
  <c r="H46"/>
  <c r="L46"/>
  <c r="F47"/>
  <c r="J47"/>
  <c r="N47"/>
  <c r="H48"/>
  <c r="L48"/>
  <c r="F49"/>
  <c r="J49"/>
  <c r="N49"/>
  <c r="H50"/>
  <c r="L50"/>
  <c r="F51"/>
  <c r="J51"/>
  <c r="N51"/>
  <c r="H52"/>
  <c r="L52"/>
  <c r="F53"/>
  <c r="J53"/>
  <c r="N53"/>
  <c r="H54"/>
  <c r="L54"/>
  <c r="F47" i="529"/>
  <c r="J47"/>
  <c r="N47"/>
  <c r="H50"/>
  <c r="L50"/>
  <c r="F51"/>
  <c r="J51"/>
  <c r="N51"/>
  <c r="F53"/>
  <c r="J53"/>
  <c r="N53"/>
  <c r="H54"/>
  <c r="L54"/>
  <c r="H56"/>
  <c r="L56"/>
  <c r="F57"/>
  <c r="J57"/>
  <c r="N57"/>
  <c r="F59"/>
  <c r="J59"/>
  <c r="N59"/>
  <c r="H60"/>
  <c r="L60"/>
  <c r="H62"/>
  <c r="L62"/>
  <c r="F63"/>
  <c r="J63"/>
  <c r="N63"/>
  <c r="F65"/>
  <c r="J65"/>
  <c r="N65"/>
  <c r="F43" i="530"/>
  <c r="J43"/>
  <c r="N43"/>
  <c r="H44"/>
  <c r="L44"/>
  <c r="F45"/>
  <c r="J45"/>
  <c r="N45"/>
  <c r="H46"/>
  <c r="L46"/>
  <c r="F47"/>
  <c r="J47"/>
  <c r="N47"/>
  <c r="H48"/>
  <c r="L48"/>
  <c r="F49"/>
  <c r="J49"/>
  <c r="N49"/>
  <c r="H50"/>
  <c r="L50"/>
  <c r="F51"/>
  <c r="J51"/>
  <c r="N51"/>
  <c r="H52"/>
  <c r="L52"/>
  <c r="F53"/>
  <c r="J53"/>
  <c r="N53"/>
  <c r="H54"/>
  <c r="L54"/>
  <c r="F55"/>
  <c r="J55"/>
  <c r="N55"/>
  <c r="F55" i="528"/>
  <c r="J55"/>
  <c r="N55"/>
  <c r="F46" i="529"/>
  <c r="J46"/>
  <c r="N46"/>
  <c r="H47"/>
  <c r="L47"/>
  <c r="F48"/>
  <c r="J48"/>
  <c r="N48"/>
  <c r="H49"/>
  <c r="L49"/>
  <c r="F50"/>
  <c r="J50"/>
  <c r="N50"/>
  <c r="H51"/>
  <c r="L51"/>
  <c r="F52"/>
  <c r="J52"/>
  <c r="N52"/>
  <c r="H53"/>
  <c r="L53"/>
  <c r="F54"/>
  <c r="J54"/>
  <c r="N54"/>
  <c r="H55"/>
  <c r="L55"/>
  <c r="F56"/>
  <c r="J56"/>
  <c r="N56"/>
  <c r="H57"/>
  <c r="L57"/>
  <c r="F58"/>
  <c r="J58"/>
  <c r="N58"/>
  <c r="H59"/>
  <c r="L59"/>
  <c r="F60"/>
  <c r="J60"/>
  <c r="N60"/>
  <c r="H61"/>
  <c r="L61"/>
  <c r="F62"/>
  <c r="J62"/>
  <c r="N62"/>
  <c r="H63"/>
  <c r="L63"/>
  <c r="F64"/>
  <c r="J64"/>
  <c r="N64"/>
  <c r="H65"/>
  <c r="L65"/>
  <c r="H43" i="530"/>
  <c r="L43"/>
  <c r="F44"/>
  <c r="J44"/>
  <c r="N44"/>
  <c r="H45"/>
  <c r="L45"/>
  <c r="F46"/>
  <c r="J46"/>
  <c r="N46"/>
  <c r="H47"/>
  <c r="L47"/>
  <c r="F48"/>
  <c r="J48"/>
  <c r="N48"/>
  <c r="H49"/>
  <c r="L49"/>
  <c r="F50"/>
  <c r="J50"/>
  <c r="N50"/>
  <c r="H51"/>
  <c r="L51"/>
  <c r="F52"/>
  <c r="J52"/>
  <c r="N52"/>
  <c r="H53"/>
  <c r="L53"/>
  <c r="F54"/>
  <c r="J54"/>
  <c r="N54"/>
  <c r="H55"/>
  <c r="L55"/>
  <c r="O19" i="491" l="1"/>
  <c r="N27" i="458" l="1"/>
  <c r="M27"/>
  <c r="L27"/>
  <c r="K27"/>
  <c r="J27"/>
  <c r="I27"/>
  <c r="H27"/>
  <c r="H28"/>
  <c r="I28"/>
  <c r="J28"/>
  <c r="H29"/>
  <c r="I29"/>
  <c r="J29"/>
  <c r="K28"/>
  <c r="K29"/>
  <c r="L28"/>
  <c r="L29"/>
  <c r="M28"/>
  <c r="N28"/>
  <c r="M29"/>
  <c r="N29"/>
  <c r="F52" i="491" l="1"/>
  <c r="L65" i="501" l="1"/>
  <c r="K65"/>
  <c r="J65"/>
  <c r="I65"/>
  <c r="H65"/>
  <c r="G65"/>
  <c r="F65"/>
  <c r="E65"/>
  <c r="M65" l="1"/>
  <c r="K31" i="6"/>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AF9" l="1"/>
  <c r="AF10"/>
  <c r="AF11"/>
  <c r="AF12"/>
  <c r="AF13"/>
  <c r="AF14"/>
  <c r="AF15"/>
  <c r="AF16"/>
  <c r="AF17"/>
  <c r="AF18"/>
  <c r="AF19"/>
  <c r="AF20"/>
  <c r="AF21"/>
  <c r="AF22"/>
  <c r="AF23"/>
  <c r="AF24"/>
  <c r="AF25"/>
  <c r="AF26"/>
  <c r="AF27"/>
  <c r="AF8"/>
  <c r="I44" l="1"/>
  <c r="H44"/>
  <c r="G44"/>
  <c r="F44"/>
  <c r="E44"/>
  <c r="K44"/>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K35" i="7" l="1"/>
  <c r="AG27" i="500"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I74" i="487" l="1"/>
  <c r="H74"/>
  <c r="G74"/>
  <c r="F74"/>
  <c r="E74"/>
  <c r="I66"/>
  <c r="H66"/>
  <c r="E66"/>
  <c r="F61"/>
  <c r="I56"/>
  <c r="H56"/>
  <c r="G56"/>
  <c r="F56"/>
  <c r="E56"/>
  <c r="I51"/>
  <c r="H51"/>
  <c r="G51"/>
  <c r="F51"/>
  <c r="E51"/>
  <c r="I46"/>
  <c r="H46"/>
  <c r="G46"/>
  <c r="F46"/>
  <c r="E46"/>
  <c r="I38"/>
  <c r="H38"/>
  <c r="G38"/>
  <c r="F38"/>
  <c r="E38"/>
  <c r="K6" i="500" l="1"/>
  <c r="J44"/>
  <c r="K43"/>
  <c r="Q65" i="491" l="1"/>
  <c r="Q68"/>
  <c r="Q66"/>
  <c r="Q64"/>
  <c r="Q67"/>
  <c r="J6" i="500" l="1"/>
  <c r="F6"/>
  <c r="G6" l="1"/>
  <c r="H6"/>
  <c r="I6"/>
</calcChain>
</file>

<file path=xl/sharedStrings.xml><?xml version="1.0" encoding="utf-8"?>
<sst xmlns="http://schemas.openxmlformats.org/spreadsheetml/2006/main" count="1735" uniqueCount="701">
  <si>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</si>
  <si>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</si>
  <si>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</si>
  <si>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</si>
  <si>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</si>
  <si>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</si>
  <si>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</si>
  <si>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</si>
  <si>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</si>
  <si>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</si>
  <si>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</si>
  <si>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</si>
  <si>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</si>
  <si>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</si>
  <si>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</si>
  <si>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</si>
  <si>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</si>
  <si>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</si>
  <si>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</si>
  <si>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</si>
  <si>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</si>
  <si>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</si>
  <si>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</si>
  <si>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</si>
  <si>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</si>
  <si>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</si>
  <si>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</si>
  <si>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</si>
  <si>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</si>
  <si>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</si>
  <si>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</si>
  <si>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</si>
  <si>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</si>
  <si>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</si>
  <si>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</si>
  <si>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</si>
  <si>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</si>
  <si>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</si>
  <si>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</si>
  <si>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</si>
  <si>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</si>
  <si>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</si>
  <si>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</si>
  <si>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</si>
  <si>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</si>
  <si>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</si>
  <si>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</si>
  <si>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</si>
  <si>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</si>
  <si>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</si>
  <si>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</si>
  <si>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</si>
  <si>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</si>
  <si>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</si>
  <si>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</si>
  <si>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</si>
  <si>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</si>
  <si>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</si>
  <si>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</si>
  <si>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</si>
  <si>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</si>
  <si>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</si>
  <si>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</si>
  <si>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</si>
  <si>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</si>
  <si>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</si>
  <si>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</si>
  <si>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</si>
  <si>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</si>
  <si>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</si>
  <si>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</si>
  <si>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</si>
  <si>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</si>
  <si>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</si>
  <si>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</si>
  <si>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</si>
  <si>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</si>
  <si>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</si>
  <si>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</si>
  <si>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</si>
  <si>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</si>
  <si>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</si>
  <si>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</si>
  <si>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</si>
  <si>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</si>
  <si>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</si>
  <si>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</si>
  <si>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</si>
  <si>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</si>
  <si>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</si>
  <si>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</si>
  <si>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</si>
  <si>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</si>
  <si>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</si>
  <si>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</si>
  <si>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</si>
  <si>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</si>
  <si>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</si>
  <si>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</si>
  <si>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</si>
  <si>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</si>
  <si>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</si>
  <si>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</si>
  <si>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</si>
  <si>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</si>
  <si>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</si>
  <si>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</si>
  <si>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</si>
  <si>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</si>
  <si>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</si>
  <si>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</si>
  <si>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</si>
  <si>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</si>
  <si>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</si>
  <si>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</si>
  <si>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</si>
  <si>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</si>
  <si>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</si>
  <si>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</si>
  <si>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</si>
  <si>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</si>
  <si>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</si>
  <si>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</si>
  <si>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</si>
  <si>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</si>
  <si>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</si>
  <si>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</si>
  <si>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</si>
  <si>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</si>
  <si>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</si>
  <si>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</si>
  <si>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</si>
  <si>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</si>
  <si>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</si>
  <si>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</si>
  <si>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</si>
  <si>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</si>
  <si>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</si>
  <si>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</si>
  <si>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</si>
  <si>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</si>
  <si>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</si>
  <si>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</si>
  <si>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</si>
  <si>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</si>
  <si>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</si>
  <si>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</si>
  <si>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</si>
  <si>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</si>
  <si>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</si>
  <si>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</si>
  <si>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</si>
  <si>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</si>
  <si>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</si>
  <si>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</si>
  <si>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</si>
  <si>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</si>
  <si>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</si>
  <si>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</si>
  <si>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</si>
  <si>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</si>
  <si>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</si>
  <si>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</si>
  <si>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</si>
  <si>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</si>
  <si>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</si>
  <si>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</si>
  <si>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</si>
  <si>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</si>
  <si>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</si>
  <si>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</si>
  <si>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</si>
  <si>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</si>
  <si>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</si>
  <si>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</si>
  <si>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</si>
  <si>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</si>
  <si>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</si>
  <si>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</si>
  <si>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</si>
  <si>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</si>
  <si>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</si>
  <si>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</si>
  <si>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</si>
  <si>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</si>
  <si>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</si>
  <si>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</si>
  <si>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</si>
  <si>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</si>
  <si>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</si>
  <si>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</si>
  <si>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</si>
  <si>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</si>
  <si>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</si>
  <si>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</si>
  <si>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</si>
  <si>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</si>
  <si>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</si>
  <si>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</si>
  <si>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</si>
  <si>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</si>
  <si>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</si>
  <si>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</si>
  <si>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</si>
  <si>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</si>
  <si>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</si>
  <si>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</si>
  <si>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</si>
  <si>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</si>
  <si>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</si>
  <si>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</si>
  <si>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</si>
  <si>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</si>
  <si>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</si>
  <si>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</si>
  <si>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</si>
  <si>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</si>
  <si>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</si>
  <si>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</si>
  <si>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</si>
  <si>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</si>
  <si>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</si>
  <si>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</si>
  <si>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</si>
  <si>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</si>
  <si>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</si>
  <si>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</si>
  <si>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</si>
  <si>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</si>
  <si>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</si>
  <si>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</si>
  <si>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</si>
  <si>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</si>
  <si>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</si>
  <si>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</si>
  <si>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</si>
  <si>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</si>
  <si>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</si>
  <si>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</si>
  <si>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</si>
  <si>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</si>
  <si>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</si>
  <si>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</si>
  <si>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</si>
  <si>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</si>
  <si>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</si>
  <si>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</si>
  <si>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</si>
  <si>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</si>
  <si>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</si>
  <si>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</si>
  <si>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</si>
  <si>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</si>
  <si>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</si>
  <si>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</si>
  <si>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</si>
  <si>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</si>
  <si>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</si>
  <si>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</si>
  <si>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</si>
  <si>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</si>
  <si>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</si>
  <si>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</si>
  <si>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</si>
  <si>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</si>
  <si>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</si>
  <si>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</si>
  <si>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</si>
  <si>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população em educação ou formação - indicadores globais</t>
  </si>
  <si>
    <t>15-24 anos</t>
  </si>
  <si>
    <t xml:space="preserve">45 e + anos </t>
  </si>
  <si>
    <r>
      <t xml:space="preserve">fonte: </t>
    </r>
    <r>
      <rPr>
        <sz val="7"/>
        <color indexed="63"/>
        <rFont val="Arial"/>
        <family val="2"/>
      </rPr>
      <t>INE, Inquérito ao Emprego.</t>
    </r>
  </si>
  <si>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</si>
  <si>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</si>
  <si>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</si>
  <si>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</si>
  <si>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</si>
  <si>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</si>
  <si>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</si>
  <si>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</si>
  <si>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</si>
  <si>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</si>
  <si>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</si>
  <si>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</si>
  <si>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</si>
  <si>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</si>
  <si>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</si>
  <si>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</si>
  <si>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</si>
  <si>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</si>
  <si>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</si>
  <si>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</si>
  <si>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</si>
  <si>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</si>
  <si>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</si>
  <si>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</si>
  <si>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</si>
  <si>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</si>
  <si>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</si>
  <si>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</si>
  <si>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</si>
  <si>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</si>
  <si>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</si>
  <si>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</si>
  <si>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</si>
  <si>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</si>
  <si>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</si>
  <si>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</si>
  <si>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</si>
  <si>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</si>
  <si>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</si>
  <si>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</si>
  <si>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</si>
  <si>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</si>
  <si>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</si>
  <si>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</si>
  <si>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</si>
  <si>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</si>
  <si>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</si>
  <si>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</si>
  <si>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</si>
  <si>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</si>
  <si>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</si>
  <si>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</si>
  <si>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</si>
  <si>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</si>
  <si>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</si>
  <si>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</si>
  <si>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</si>
  <si>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</si>
  <si>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</si>
  <si>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</si>
  <si>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</si>
  <si>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</si>
  <si>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</si>
  <si>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</si>
  <si>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</si>
  <si>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</si>
  <si>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</si>
  <si>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</si>
  <si>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</si>
  <si>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</si>
  <si>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</si>
  <si>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</si>
  <si>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</si>
  <si>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</si>
  <si>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</si>
  <si>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</si>
  <si>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(1) por atividade exercida no último emprego.     (2) Continente.</t>
  </si>
  <si>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</si>
  <si>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</si>
  <si>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</si>
  <si>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</si>
  <si>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</si>
  <si>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</si>
  <si>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</si>
  <si>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</si>
  <si>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</si>
  <si>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</si>
  <si>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</si>
  <si>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</si>
  <si>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</si>
  <si>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</si>
  <si>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</si>
  <si>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</si>
  <si>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t>
  </si>
  <si>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</si>
  <si>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</si>
  <si>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</si>
  <si>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</si>
  <si>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</si>
  <si>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</si>
  <si>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</si>
  <si>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</si>
  <si>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</si>
  <si>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</si>
  <si>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</si>
  <si>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</si>
  <si>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</si>
  <si>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</si>
  <si>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</si>
  <si>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</si>
  <si>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</si>
  <si>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</si>
  <si>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</si>
  <si>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</si>
  <si>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</si>
  <si>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</si>
  <si>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</si>
  <si>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</si>
  <si>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</si>
  <si>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</si>
  <si>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</si>
  <si>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</si>
  <si>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estrutura empresarial - indicadores globais</t>
  </si>
  <si>
    <t>empresas</t>
  </si>
  <si>
    <t>estabelecimentos</t>
  </si>
  <si>
    <t xml:space="preserve"> População com emprego </t>
  </si>
  <si>
    <t>Engenheiro de const. de edif.e de obras de eng.</t>
  </si>
  <si>
    <t>Mais informação em:  http://www.gee.min-economia.pt</t>
  </si>
  <si>
    <t xml:space="preserve">média </t>
  </si>
  <si>
    <t>mediana</t>
  </si>
  <si>
    <t>médio</t>
  </si>
  <si>
    <t>mediano</t>
  </si>
  <si>
    <t>Desemprego registado</t>
  </si>
  <si>
    <t>Indisponíveis temporariamente</t>
  </si>
  <si>
    <t>… por tipo de subsídio</t>
  </si>
  <si>
    <r>
      <t>beneficiários:</t>
    </r>
    <r>
      <rPr>
        <b/>
        <vertAlign val="superscript"/>
        <sz val="9"/>
        <color theme="3"/>
        <rFont val="Arial"/>
        <family val="2"/>
      </rPr>
      <t xml:space="preserve"> (2)</t>
    </r>
  </si>
  <si>
    <t xml:space="preserve">  Acidentes de trabalho </t>
  </si>
  <si>
    <t>Agric., pr. animal, caça, flor. e pesca</t>
  </si>
  <si>
    <r>
      <t>1.º trimestre</t>
    </r>
    <r>
      <rPr>
        <sz val="8"/>
        <color indexed="63"/>
        <rFont val="Arial"/>
        <family val="2"/>
      </rPr>
      <t/>
    </r>
  </si>
  <si>
    <r>
      <t xml:space="preserve">pessoas ao serviço </t>
    </r>
    <r>
      <rPr>
        <vertAlign val="superscript"/>
        <sz val="7"/>
        <color theme="3"/>
        <rFont val="Arial"/>
        <family val="2"/>
      </rPr>
      <t>(1)</t>
    </r>
  </si>
  <si>
    <t>Oper. de máq. de esc., terrap., gruas, guind.e sim.</t>
  </si>
  <si>
    <t>Trab. não qualif.de eng. civil e da const.de edif.</t>
  </si>
  <si>
    <t xml:space="preserve">Segurança Social  </t>
  </si>
  <si>
    <t xml:space="preserve">  Segurança Social</t>
  </si>
  <si>
    <t>outubro
2012</t>
  </si>
  <si>
    <r>
      <t xml:space="preserve">G. </t>
    </r>
    <r>
      <rPr>
        <sz val="8"/>
        <color indexed="63"/>
        <rFont val="Arial"/>
        <family val="2"/>
      </rPr>
      <t>Comércio por grosso e retalho, rep. veíc. autom.</t>
    </r>
  </si>
  <si>
    <t xml:space="preserve">  Férias organizadas  </t>
  </si>
  <si>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</si>
  <si>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</si>
  <si>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</si>
  <si>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</si>
  <si>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</si>
  <si>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r>
      <t>2.º trimestre</t>
    </r>
    <r>
      <rPr>
        <b/>
        <vertAlign val="superscript"/>
        <sz val="8"/>
        <color indexed="63"/>
        <rFont val="Arial"/>
        <family val="2"/>
      </rPr>
      <t>(2)</t>
    </r>
  </si>
  <si>
    <t>Agric., prod. animal, caça, flor. e pesca</t>
  </si>
  <si>
    <r>
      <t>e-mail:</t>
    </r>
    <r>
      <rPr>
        <sz val="8"/>
        <color indexed="63"/>
        <rFont val="Arial"/>
        <family val="2"/>
      </rPr>
      <t xml:space="preserve"> dados@gee.min-economia.pt/</t>
    </r>
  </si>
  <si>
    <t>dados@gee.min-economia.pt/</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</si>
  <si>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</si>
  <si>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</si>
  <si>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</si>
  <si>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</si>
  <si>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(2) dos trabalhadores por conta de outrem a tempo completo, que auferiram remuneração completa no período de referência.</t>
  </si>
  <si>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</si>
  <si>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</si>
  <si>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</si>
  <si>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</si>
  <si>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</si>
  <si>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</si>
  <si>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</si>
  <si>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</si>
  <si>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</si>
  <si>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</si>
  <si>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</si>
  <si>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</si>
  <si>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</si>
  <si>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</si>
  <si>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</si>
  <si>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</si>
  <si>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</si>
  <si>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</si>
  <si>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</si>
  <si>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</si>
  <si>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</si>
  <si>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</si>
  <si>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</si>
  <si>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</si>
  <si>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</si>
  <si>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</si>
  <si>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</si>
  <si>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</si>
  <si>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</si>
  <si>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</si>
  <si>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R. Ativ. artíst., espet., desp. e recreat.</t>
  </si>
  <si>
    <t>S. Outras atividades de serviços</t>
  </si>
  <si>
    <t>segurança e saúde no trabalho - acções de formação e participantes</t>
  </si>
  <si>
    <t>nota: UL - unidade local (estabelecimento)</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</si>
  <si>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</si>
  <si>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</si>
  <si>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</si>
  <si>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</si>
  <si>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</si>
  <si>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</si>
  <si>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</si>
  <si>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</si>
  <si>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</si>
  <si>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</si>
  <si>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</si>
  <si>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</si>
  <si>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</si>
  <si>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</si>
  <si>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</si>
  <si>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n.º de ações</t>
  </si>
  <si>
    <t>n.º de 
participantes</t>
  </si>
  <si>
    <t>n.º médio de 
ações por UL</t>
  </si>
  <si>
    <t>n.º médio de participantes por ação</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</si>
  <si>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</si>
  <si>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</si>
  <si>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</si>
  <si>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</si>
  <si>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</si>
  <si>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</si>
  <si>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</si>
  <si>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</si>
  <si>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</si>
  <si>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</si>
  <si>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</si>
  <si>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</si>
  <si>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</si>
  <si>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</si>
  <si>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</si>
  <si>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</si>
  <si>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</si>
  <si>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</si>
  <si>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</si>
  <si>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(1) nos estabelecimentos</t>
  </si>
  <si>
    <t>base</t>
  </si>
  <si>
    <t>ganho</t>
  </si>
  <si>
    <t>Total</t>
  </si>
  <si>
    <t>18 a 24 anos</t>
  </si>
  <si>
    <t>25 a 34 anos</t>
  </si>
  <si>
    <t>35 a 44 anos</t>
  </si>
  <si>
    <t>45 a 54 anos</t>
  </si>
  <si>
    <t>55 a 64 anos</t>
  </si>
  <si>
    <t>Ignorado</t>
  </si>
  <si>
    <t xml:space="preserve">fonte: GEE/ME, Acidentes de Trabalho.    </t>
  </si>
  <si>
    <t xml:space="preserve">                                         </t>
  </si>
  <si>
    <t xml:space="preserve">  Estrutura empresarial</t>
  </si>
  <si>
    <t>abril
2013</t>
  </si>
  <si>
    <r>
      <t>remunerações base e ganho - concelhos de Lisboa, Alentejo, Algarve e Madeira (NUT II)</t>
    </r>
    <r>
      <rPr>
        <b/>
        <vertAlign val="superscript"/>
        <sz val="9"/>
        <rFont val="Arial"/>
        <family val="2"/>
      </rPr>
      <t xml:space="preserve"> (2)(3)</t>
    </r>
  </si>
  <si>
    <t>Vila Viçosa</t>
  </si>
  <si>
    <t>Grande Lisboa</t>
  </si>
  <si>
    <t>Sousel</t>
  </si>
  <si>
    <t>Cascais</t>
  </si>
  <si>
    <t>Baixo Alentejo</t>
  </si>
  <si>
    <t>Aljustrel</t>
  </si>
  <si>
    <t>Loures</t>
  </si>
  <si>
    <t>Almodôvar</t>
  </si>
  <si>
    <t>Mafra</t>
  </si>
  <si>
    <t>Alvito</t>
  </si>
  <si>
    <t>Oeiras</t>
  </si>
  <si>
    <t>Barrancos</t>
  </si>
  <si>
    <t>Sintra</t>
  </si>
  <si>
    <t>Vila Franca de Xira</t>
  </si>
  <si>
    <t>Castro Verde</t>
  </si>
  <si>
    <t>Amadora</t>
  </si>
  <si>
    <t>Cuba</t>
  </si>
  <si>
    <t>Odivelas</t>
  </si>
  <si>
    <t>Ferreira do Alentejo</t>
  </si>
  <si>
    <t>Península de Setúbal</t>
  </si>
  <si>
    <t>Mértola</t>
  </si>
  <si>
    <t>Alcochete</t>
  </si>
  <si>
    <t>Moura</t>
  </si>
  <si>
    <t>Almada</t>
  </si>
  <si>
    <t>Ourique</t>
  </si>
  <si>
    <t>Barreiro</t>
  </si>
  <si>
    <t>Serpa</t>
  </si>
  <si>
    <t>Moita</t>
  </si>
  <si>
    <t>Vidigueira</t>
  </si>
  <si>
    <t>Montijo</t>
  </si>
  <si>
    <t>Lezíria do Tejo</t>
  </si>
  <si>
    <t>Palmela</t>
  </si>
  <si>
    <t>Azambuja</t>
  </si>
  <si>
    <t>Seixal</t>
  </si>
  <si>
    <t>Almeirim</t>
  </si>
  <si>
    <t>Sesimbra</t>
  </si>
  <si>
    <t>Alpiarça</t>
  </si>
  <si>
    <t>Benavente</t>
  </si>
  <si>
    <t>Cartaxo</t>
  </si>
  <si>
    <t>Alentejo Litoral</t>
  </si>
  <si>
    <t>Chamusca</t>
  </si>
  <si>
    <t>Odemira</t>
  </si>
  <si>
    <t>Coruche</t>
  </si>
  <si>
    <t>Alcácer do Sal</t>
  </si>
  <si>
    <t>Golegã</t>
  </si>
  <si>
    <t>Grândola</t>
  </si>
  <si>
    <t>Rio Maior</t>
  </si>
  <si>
    <t>Santiago do Cacém</t>
  </si>
  <si>
    <t>Salvaterra de Magos</t>
  </si>
  <si>
    <t>Sines</t>
  </si>
  <si>
    <t>Alto Alentejo</t>
  </si>
  <si>
    <t>Mora</t>
  </si>
  <si>
    <t>Albufeira</t>
  </si>
  <si>
    <t>Alter do Chão</t>
  </si>
  <si>
    <t>Alcoutim</t>
  </si>
  <si>
    <t>Arronches</t>
  </si>
  <si>
    <t>Aljezur</t>
  </si>
  <si>
    <t>Avis</t>
  </si>
  <si>
    <t>Castro Marim</t>
  </si>
  <si>
    <t>Campo Maior</t>
  </si>
  <si>
    <t>Castelo de Vide</t>
  </si>
  <si>
    <t>Lagoa</t>
  </si>
  <si>
    <t>Crato</t>
  </si>
  <si>
    <t>Lagos</t>
  </si>
  <si>
    <t>Elvas</t>
  </si>
  <si>
    <t>Loulé</t>
  </si>
  <si>
    <t>Fronteira</t>
  </si>
  <si>
    <t>Monchique</t>
  </si>
  <si>
    <t>Gavião</t>
  </si>
  <si>
    <t>Olhão</t>
  </si>
  <si>
    <t>Marvão</t>
  </si>
  <si>
    <t>Portimão</t>
  </si>
  <si>
    <t>Monforte</t>
  </si>
  <si>
    <t>São Braz de Alportel</t>
  </si>
  <si>
    <t>Nisa</t>
  </si>
  <si>
    <t>Silves</t>
  </si>
  <si>
    <t>Ponte de Sôr</t>
  </si>
  <si>
    <t>Tavira</t>
  </si>
  <si>
    <t>Vila do Bispo</t>
  </si>
  <si>
    <t>Alentejo Central</t>
  </si>
  <si>
    <t>Vila Real Sto Antonio</t>
  </si>
  <si>
    <t>Alandroal</t>
  </si>
  <si>
    <t>Arraiolos</t>
  </si>
  <si>
    <t>Calheta</t>
  </si>
  <si>
    <t>Borba</t>
  </si>
  <si>
    <t>Câmara de Lobos</t>
  </si>
  <si>
    <t>Estremoz</t>
  </si>
  <si>
    <t>Funchal</t>
  </si>
  <si>
    <t>Machico</t>
  </si>
  <si>
    <t>Montemor-o-Novo</t>
  </si>
  <si>
    <t>Ponta do Sol</t>
  </si>
  <si>
    <t>Mourão</t>
  </si>
  <si>
    <t>Porto Moniz</t>
  </si>
  <si>
    <t>Portel</t>
  </si>
  <si>
    <t>Ribeira Brava</t>
  </si>
  <si>
    <t>Redondo</t>
  </si>
  <si>
    <t>Santa Cruz</t>
  </si>
  <si>
    <t>Reguengos Monsaraz</t>
  </si>
  <si>
    <t>Santana</t>
  </si>
  <si>
    <t>Vendas Novas</t>
  </si>
  <si>
    <t>São Vicente</t>
  </si>
  <si>
    <t>Viana do Alentejo</t>
  </si>
  <si>
    <t>Porto Santo</t>
  </si>
  <si>
    <t>Novembro de 2013</t>
  </si>
  <si>
    <t>tco</t>
  </si>
  <si>
    <r>
      <t xml:space="preserve">fonte:  GEE/ME, Quadros de Pessoal.               </t>
    </r>
    <r>
      <rPr>
        <b/>
        <sz val="7"/>
        <color theme="7"/>
        <rFont val="Arial"/>
        <family val="2"/>
      </rPr>
      <t xml:space="preserve"> </t>
    </r>
    <r>
      <rPr>
        <b/>
        <sz val="8"/>
        <color theme="7"/>
        <rFont val="Arial"/>
        <family val="2"/>
      </rPr>
      <t>Mais informação em:  http://www.gee.min-economia.pt</t>
    </r>
  </si>
  <si>
    <t>acidentes de trabalho não mortais - distrito e grupo etário</t>
  </si>
  <si>
    <t>&lt; 18 anos</t>
  </si>
  <si>
    <t>65 e mais anos</t>
  </si>
  <si>
    <t>R. A. Madeira</t>
  </si>
  <si>
    <t>R. A. Açores</t>
  </si>
  <si>
    <t>Estrangeiro</t>
  </si>
  <si>
    <t>acidentes de trabalho mortais - distrito e grupo etário</t>
  </si>
  <si>
    <r>
      <rPr>
        <b/>
        <sz val="8"/>
        <color indexed="63"/>
        <rFont val="Arial"/>
        <family val="2"/>
      </rPr>
      <t>nota:</t>
    </r>
    <r>
      <rPr>
        <sz val="8"/>
        <color indexed="63"/>
        <rFont val="Arial"/>
        <family val="2"/>
      </rPr>
      <t xml:space="preserve"> os dados apresentados não incluem acidentes de trajeto.</t>
    </r>
  </si>
  <si>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</si>
  <si>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</si>
  <si>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</si>
  <si>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</si>
  <si>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</si>
  <si>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</si>
  <si>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</si>
  <si>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</si>
  <si>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                                                                                                                                                                                                                                                                                                                                                                  </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</si>
  <si>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</si>
  <si>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</si>
  <si>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</si>
  <si>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</si>
  <si>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</si>
  <si>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</si>
  <si>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</si>
  <si>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 xml:space="preserve">(1) não inclui os indivíduos desempregados que já arranjaram emprego a começar nos 3 meses seguintes.      </t>
  </si>
  <si>
    <t>Dados recolhidos até: 30 de dezembro de 2013</t>
  </si>
  <si>
    <t>Data de disponibilização: 30 de dezembro de 2013</t>
  </si>
  <si>
    <t>(3) informação não disponivel para a região Autónoma dos Açores, nos boletins de outubro e novembro foi divulgada informação dos concelhos do Norte e Centro.</t>
  </si>
  <si>
    <r>
      <t xml:space="preserve">trab. por conta de outrem </t>
    </r>
    <r>
      <rPr>
        <sz val="7"/>
        <color theme="3"/>
        <rFont val="Arial"/>
        <family val="2"/>
      </rPr>
      <t>(tco)</t>
    </r>
    <r>
      <rPr>
        <b/>
        <sz val="8"/>
        <color theme="3"/>
        <rFont val="Arial"/>
        <family val="2"/>
      </rPr>
      <t xml:space="preserve"> </t>
    </r>
    <r>
      <rPr>
        <vertAlign val="superscript"/>
        <sz val="7"/>
        <color theme="3"/>
        <rFont val="Arial"/>
        <family val="2"/>
      </rPr>
      <t>(1)</t>
    </r>
  </si>
  <si>
    <t>T. Ativ. fam. p. dom. e ativ. pr.fam.p/uso próp.</t>
  </si>
  <si>
    <t>U. Ativ. org. inter. e out. inst. extra-territoriais</t>
  </si>
  <si>
    <t>fonte: GEE/ME, Relatório Único - Segurança e Saúde no Trabalho 2011</t>
  </si>
  <si>
    <t xml:space="preserve">                 Informação em destaque - emprego UE 28</t>
  </si>
  <si>
    <t>emprego na União Europeia - taxa de crescimento face ao trimestre anterior</t>
  </si>
  <si>
    <t>3.º trim</t>
  </si>
  <si>
    <t>4.º trim</t>
  </si>
  <si>
    <t>1.º trim</t>
  </si>
  <si>
    <t>2.º trim</t>
  </si>
  <si>
    <t xml:space="preserve">
: valor não disponível.</t>
  </si>
  <si>
    <t>emprego UE 28</t>
  </si>
  <si>
    <t>Mais informação em:  http://epp.eurostat.ec.europa.eu/</t>
  </si>
  <si>
    <t>fonte:  Eurostat, News Release Euro Indicators 192/2013 - 13 december 2013.</t>
  </si>
  <si>
    <t>"AE General Cable Celcat, Energia e Telecomunicações, S.A."</t>
  </si>
  <si>
    <t>n.d.</t>
  </si>
  <si>
    <r>
      <t xml:space="preserve">abril
2013 </t>
    </r>
    <r>
      <rPr>
        <b/>
        <vertAlign val="superscript"/>
        <sz val="8"/>
        <color indexed="63"/>
        <rFont val="Arial"/>
        <family val="2"/>
      </rPr>
      <t>(2)</t>
    </r>
  </si>
  <si>
    <t>(1) habitualmente designada por salário mínimo nacional.      (2) será disponibilizada no próximo boletim.</t>
  </si>
  <si>
    <t>5.1 Pes. serv. proteção e segurança</t>
  </si>
  <si>
    <t>9.1 Trab. não qualif. serv. e comércio</t>
  </si>
  <si>
    <t>5.2 Manequins, vend. e demonstradores.</t>
  </si>
  <si>
    <t>4.1 Empregados de escritório</t>
  </si>
  <si>
    <t>9.3 Trab.n/qual.minas,c.civil, ind.trans.</t>
  </si>
  <si>
    <t>7.4 Out.op.,artífices e trab.similares</t>
  </si>
  <si>
    <t>7.1 Operár.e tr.simil.ind.extrat. e c.civil</t>
  </si>
  <si>
    <t>2012</t>
  </si>
  <si>
    <t>2013</t>
  </si>
  <si>
    <t>Serviços postais</t>
  </si>
  <si>
    <t>Produtos hortícolas</t>
  </si>
  <si>
    <t>Equipamento telefónico e de telecópia</t>
  </si>
  <si>
    <t>Jardinagem</t>
  </si>
  <si>
    <t>Meios ou suportes de gravação</t>
  </si>
  <si>
    <t>Transportes aéreos de passageiros</t>
  </si>
  <si>
    <t>Serviços de alojamento</t>
  </si>
  <si>
    <t>Frutas</t>
  </si>
  <si>
    <t>Equipamento fotográfico e cinematográfico e instrumentos de ótica</t>
  </si>
  <si>
    <t>Serviços recreativos e desportivos</t>
  </si>
  <si>
    <t xml:space="preserve">         … em novembro 2013</t>
  </si>
  <si>
    <t>notas: dados sujeitos a atualizações; situação da base de dados em 6/dezembro/2013</t>
  </si>
  <si>
    <t>notas: dados sujeitos a atualizações; situação da base de dados a 30/novembro/2013</t>
  </si>
  <si>
    <t>notas: dados sujeitos a atualizações; situação da base de dados 6/dezembro/2013</t>
  </si>
  <si>
    <t>notas: dados sujeitos a atualizações; situação da base de dados em 1/dezembro/2013</t>
  </si>
  <si>
    <t>:</t>
  </si>
  <si>
    <t>3.º trimestre</t>
  </si>
  <si>
    <t>4.º trimestre</t>
  </si>
  <si>
    <t>1.º trimestre</t>
  </si>
  <si>
    <t>2.º trimestre</t>
  </si>
</sst>
</file>

<file path=xl/styles.xml><?xml version="1.0" encoding="utf-8"?>
<styleSheet xmlns="http://schemas.openxmlformats.org/spreadsheetml/2006/main">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816]d\ &quot;de&quot;\ mmmm\ &quot;de&quot;\ yyyy;@"/>
    <numFmt numFmtId="175" formatCode="#####################################0.00"/>
    <numFmt numFmtId="176" formatCode="0.00000000000"/>
    <numFmt numFmtId="177" formatCode="#,##0.0_);&quot;(&quot;#,##0.0&quot;)&quot;;&quot;-&quot;_)"/>
    <numFmt numFmtId="178" formatCode="0.000"/>
  </numFmts>
  <fonts count="147">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10"/>
      <color rgb="FF008000"/>
      <name val="Arial"/>
      <family val="2"/>
    </font>
    <font>
      <sz val="9"/>
      <color rgb="FF008000"/>
      <name val="Arial"/>
      <family val="2"/>
    </font>
    <font>
      <vertAlign val="superscript"/>
      <sz val="7.5"/>
      <color indexed="63"/>
      <name val="Arial"/>
      <family val="2"/>
    </font>
    <font>
      <b/>
      <sz val="10"/>
      <color indexed="12"/>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vertAlign val="superscript"/>
      <sz val="7"/>
      <color theme="3"/>
      <name val="Arial"/>
      <family val="2"/>
    </font>
    <font>
      <sz val="8"/>
      <color theme="1"/>
      <name val="Arial"/>
      <family val="2"/>
    </font>
    <font>
      <sz val="10"/>
      <color theme="4"/>
      <name val="Arial"/>
      <family val="2"/>
    </font>
    <font>
      <b/>
      <sz val="8"/>
      <name val="Times New Roman"/>
      <family val="1"/>
    </font>
    <font>
      <sz val="8"/>
      <name val="Times New Roman"/>
      <family val="1"/>
    </font>
    <font>
      <b/>
      <sz val="16"/>
      <name val="Times New Roman"/>
      <family val="1"/>
    </font>
    <font>
      <sz val="6"/>
      <color indexed="63"/>
      <name val="Small Fonts"/>
      <family val="2"/>
    </font>
    <font>
      <sz val="10"/>
      <color theme="0" tint="-0.34998626667073579"/>
      <name val="Arial"/>
      <family val="2"/>
    </font>
    <font>
      <sz val="8"/>
      <color theme="0" tint="-0.34998626667073579"/>
      <name val="Arial"/>
      <family val="2"/>
    </font>
    <font>
      <sz val="10"/>
      <color theme="0"/>
      <name val="Arial"/>
      <family val="2"/>
    </font>
    <font>
      <b/>
      <sz val="10"/>
      <color theme="7"/>
      <name val="Arial"/>
      <family val="2"/>
    </font>
    <font>
      <b/>
      <vertAlign val="superscript"/>
      <sz val="9"/>
      <name val="Arial"/>
      <family val="2"/>
    </font>
    <font>
      <vertAlign val="superscript"/>
      <sz val="9"/>
      <color theme="1"/>
      <name val="Arial"/>
      <family val="2"/>
    </font>
    <font>
      <b/>
      <sz val="24"/>
      <name val="Arial"/>
      <family val="2"/>
    </font>
    <font>
      <sz val="10"/>
      <color rgb="FFFF0000"/>
      <name val="Arial"/>
      <family val="2"/>
    </font>
    <font>
      <sz val="6"/>
      <name val="Arial"/>
      <family val="2"/>
    </font>
    <font>
      <sz val="9"/>
      <color theme="1"/>
      <name val="Arial"/>
      <family val="2"/>
    </font>
    <font>
      <sz val="6"/>
      <color theme="1"/>
      <name val="Arial"/>
      <family val="2"/>
    </font>
    <font>
      <b/>
      <sz val="8"/>
      <color theme="1"/>
      <name val="Arial"/>
      <family val="2"/>
    </font>
    <font>
      <b/>
      <sz val="7"/>
      <color rgb="FF00518E"/>
      <name val="Arial"/>
      <family val="2"/>
    </font>
    <font>
      <sz val="7"/>
      <color rgb="FF00518E"/>
      <name val="Arial"/>
      <family val="2"/>
    </font>
    <font>
      <b/>
      <sz val="8"/>
      <color theme="7"/>
      <name val="Arial"/>
      <family val="2"/>
    </font>
    <font>
      <sz val="8"/>
      <color indexed="13"/>
      <name val="Arial"/>
      <family val="2"/>
    </font>
    <font>
      <b/>
      <sz val="10"/>
      <color indexed="48"/>
      <name val="Arial"/>
      <family val="2"/>
    </font>
    <font>
      <sz val="10"/>
      <color indexed="48"/>
      <name val="Arial"/>
      <family val="2"/>
    </font>
    <font>
      <vertAlign val="superscript"/>
      <sz val="8"/>
      <color theme="1"/>
      <name val="Arial"/>
      <family val="2"/>
    </font>
    <font>
      <b/>
      <sz val="8"/>
      <color theme="9" tint="-0.499984740745262"/>
      <name val="Arial"/>
      <family val="2"/>
    </font>
    <font>
      <sz val="8"/>
      <color rgb="FF1F497D"/>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gray125">
        <fgColor indexed="9"/>
        <bgColor theme="0"/>
      </patternFill>
    </fill>
  </fills>
  <borders count="6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right/>
      <top/>
      <bottom style="thin">
        <color theme="0" tint="-0.24994659260841701"/>
      </bottom>
      <diagonal/>
    </border>
    <border>
      <left style="dashed">
        <color theme="7"/>
      </left>
      <right/>
      <top style="thin">
        <color theme="7"/>
      </top>
      <bottom/>
      <diagonal/>
    </border>
    <border>
      <left style="dashed">
        <color theme="7"/>
      </left>
      <right/>
      <top/>
      <bottom/>
      <diagonal/>
    </border>
    <border>
      <left/>
      <right/>
      <top style="medium">
        <color theme="5"/>
      </top>
      <bottom/>
      <diagonal/>
    </border>
  </borders>
  <cellStyleXfs count="122">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84" fillId="0" borderId="0"/>
    <xf numFmtId="0" fontId="111" fillId="0" borderId="0" applyNumberFormat="0" applyFill="0" applyBorder="0" applyAlignment="0" applyProtection="0">
      <alignment vertical="top"/>
      <protection locked="0"/>
    </xf>
    <xf numFmtId="0" fontId="1" fillId="0" borderId="0"/>
    <xf numFmtId="0" fontId="2" fillId="0" borderId="0" applyProtection="0"/>
    <xf numFmtId="0" fontId="2" fillId="0" borderId="0"/>
    <xf numFmtId="0" fontId="2" fillId="0" borderId="0"/>
    <xf numFmtId="0" fontId="2" fillId="0" borderId="0"/>
    <xf numFmtId="0" fontId="122" fillId="0" borderId="56" applyNumberFormat="0" applyBorder="0" applyProtection="0">
      <alignment horizontal="center"/>
    </xf>
    <xf numFmtId="0" fontId="123" fillId="0" borderId="0" applyFill="0" applyBorder="0" applyProtection="0"/>
    <xf numFmtId="0" fontId="122" fillId="44" borderId="57" applyNumberFormat="0" applyBorder="0" applyProtection="0">
      <alignment horizontal="center"/>
    </xf>
    <xf numFmtId="0" fontId="124" fillId="0" borderId="0" applyNumberFormat="0" applyFill="0" applyProtection="0"/>
    <xf numFmtId="0" fontId="122" fillId="0" borderId="0" applyNumberFormat="0" applyFill="0" applyBorder="0" applyProtection="0">
      <alignment horizontal="left"/>
    </xf>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0" fontId="2" fillId="3" borderId="0" applyNumberFormat="0" applyBorder="0" applyAlignment="0" applyProtection="0"/>
    <xf numFmtId="0" fontId="2" fillId="21" borderId="0" applyNumberFormat="0" applyBorder="0" applyAlignment="0" applyProtection="0"/>
    <xf numFmtId="0" fontId="2" fillId="22" borderId="6" applyNumberFormat="0" applyFont="0" applyAlignment="0" applyProtection="0"/>
    <xf numFmtId="0" fontId="2" fillId="16" borderId="7"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0" fontId="2" fillId="0" borderId="0"/>
  </cellStyleXfs>
  <cellXfs count="1794">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0" fontId="12" fillId="24" borderId="0" xfId="40" applyFont="1" applyFill="1" applyBorder="1" applyAlignment="1">
      <alignment horizontal="left"/>
    </xf>
    <xf numFmtId="0" fontId="16" fillId="24" borderId="0" xfId="40" applyFont="1" applyFill="1" applyBorder="1" applyAlignment="1">
      <alignment horizontal="left" vertical="center"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0" fillId="25" borderId="0" xfId="51" applyFont="1" applyFill="1" applyBorder="1"/>
    <xf numFmtId="0" fontId="11" fillId="25" borderId="12" xfId="51" applyFont="1" applyFill="1" applyBorder="1" applyAlignment="1">
      <alignment horizontal="center" vertical="center"/>
    </xf>
    <xf numFmtId="49" fontId="11" fillId="25" borderId="12"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3" fontId="16" fillId="24" borderId="0" xfId="61" applyNumberFormat="1" applyFont="1" applyFill="1" applyBorder="1" applyAlignment="1">
      <alignment horizontal="center" wrapText="1"/>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0" fontId="49" fillId="0" borderId="0" xfId="51" applyFont="1"/>
    <xf numFmtId="0" fontId="77" fillId="26" borderId="0" xfId="51" applyFont="1" applyFill="1"/>
    <xf numFmtId="0" fontId="77" fillId="0" borderId="0" xfId="51" applyFont="1"/>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16" fillId="25" borderId="0" xfId="40" applyNumberFormat="1" applyFont="1" applyFill="1" applyBorder="1" applyAlignment="1">
      <alignment horizontal="right" wrapText="1"/>
    </xf>
    <xf numFmtId="3" fontId="16"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1"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0" fontId="12" fillId="25" borderId="0" xfId="0" applyFont="1" applyFill="1" applyBorder="1" applyAlignment="1"/>
    <xf numFmtId="0" fontId="9"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1" fontId="12"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4" borderId="0" xfId="40" applyFont="1" applyFill="1" applyBorder="1" applyAlignment="1">
      <alignment horizontal="center" vertical="center"/>
    </xf>
    <xf numFmtId="0" fontId="13" fillId="0" borderId="12"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83" fillId="0" borderId="0" xfId="62" applyFont="1" applyAlignment="1">
      <alignment vertical="center"/>
    </xf>
    <xf numFmtId="49" fontId="16" fillId="24" borderId="0" xfId="40" applyNumberFormat="1" applyFont="1" applyFill="1" applyBorder="1" applyAlignment="1">
      <alignment horizontal="center" vertical="center" wrapText="1"/>
    </xf>
    <xf numFmtId="0" fontId="83" fillId="0" borderId="0" xfId="62" applyFont="1"/>
    <xf numFmtId="3" fontId="16" fillId="24" borderId="0" xfId="40" applyNumberFormat="1" applyFont="1" applyFill="1" applyBorder="1" applyAlignment="1">
      <alignment horizontal="center" wrapText="1"/>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83" fillId="0" borderId="0" xfId="62" applyNumberFormat="1" applyFont="1"/>
    <xf numFmtId="0" fontId="16" fillId="24" borderId="0" xfId="40" applyFont="1" applyFill="1" applyBorder="1" applyAlignment="1">
      <alignment horizontal="justify" vertical="center"/>
    </xf>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0" fontId="2" fillId="0" borderId="0" xfId="63" applyFont="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9"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32" borderId="20" xfId="0" applyFont="1" applyFill="1" applyBorder="1" applyAlignment="1">
      <alignment horizontal="center" vertical="center"/>
    </xf>
    <xf numFmtId="0" fontId="11" fillId="25" borderId="18" xfId="0" applyFont="1" applyFill="1" applyBorder="1" applyAlignment="1">
      <alignment horizontal="right"/>
    </xf>
    <xf numFmtId="0" fontId="85" fillId="24" borderId="0" xfId="40" applyFont="1" applyFill="1" applyBorder="1"/>
    <xf numFmtId="0" fontId="9" fillId="25" borderId="23" xfId="0" applyFont="1" applyFill="1" applyBorder="1" applyAlignment="1">
      <alignment horizontal="left"/>
    </xf>
    <xf numFmtId="0" fontId="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6" fillId="25" borderId="0" xfId="62" applyFont="1" applyFill="1" applyBorder="1"/>
    <xf numFmtId="0" fontId="49" fillId="25" borderId="0" xfId="62" applyFont="1" applyFill="1" applyBorder="1" applyAlignment="1">
      <alignment horizontal="left"/>
    </xf>
    <xf numFmtId="0" fontId="2" fillId="25" borderId="18" xfId="62" applyFill="1" applyBorder="1"/>
    <xf numFmtId="0" fontId="2" fillId="25" borderId="22" xfId="62" applyFill="1" applyBorder="1"/>
    <xf numFmtId="0" fontId="2" fillId="25" borderId="21" xfId="62" applyFill="1" applyBorder="1"/>
    <xf numFmtId="0" fontId="2" fillId="25" borderId="19" xfId="62" applyFill="1" applyBorder="1"/>
    <xf numFmtId="0" fontId="13" fillId="0" borderId="0" xfId="62" applyFont="1" applyBorder="1"/>
    <xf numFmtId="0" fontId="68" fillId="0" borderId="0" xfId="62" applyFont="1" applyBorder="1" applyAlignment="1"/>
    <xf numFmtId="0" fontId="2" fillId="25" borderId="19" xfId="62" applyFill="1" applyBorder="1" applyAlignment="1"/>
    <xf numFmtId="0" fontId="24" fillId="25" borderId="0" xfId="62" applyFont="1" applyFill="1" applyBorder="1"/>
    <xf numFmtId="0" fontId="95" fillId="25" borderId="24" xfId="62" applyFont="1" applyFill="1" applyBorder="1" applyAlignment="1">
      <alignment horizontal="left" vertical="center" indent="1"/>
    </xf>
    <xf numFmtId="0" fontId="96" fillId="25" borderId="26" xfId="62" applyFont="1" applyFill="1" applyBorder="1" applyAlignment="1">
      <alignment vertical="center"/>
    </xf>
    <xf numFmtId="0" fontId="96" fillId="25" borderId="25" xfId="62" applyFont="1" applyFill="1" applyBorder="1" applyAlignment="1">
      <alignment vertical="center"/>
    </xf>
    <xf numFmtId="0" fontId="91" fillId="25" borderId="0" xfId="62" applyFont="1" applyFill="1" applyBorder="1" applyAlignment="1">
      <alignment horizontal="left" vertical="center"/>
    </xf>
    <xf numFmtId="0" fontId="11" fillId="25" borderId="18" xfId="63" applyFont="1" applyFill="1" applyBorder="1" applyAlignment="1">
      <alignment horizontal="left"/>
    </xf>
    <xf numFmtId="0" fontId="6" fillId="25" borderId="21" xfId="63" applyFont="1" applyFill="1" applyBorder="1"/>
    <xf numFmtId="0" fontId="6" fillId="25" borderId="19" xfId="63" applyFont="1" applyFill="1" applyBorder="1"/>
    <xf numFmtId="0" fontId="2" fillId="25" borderId="18" xfId="62" applyFill="1" applyBorder="1" applyAlignment="1">
      <alignment horizontal="left"/>
    </xf>
    <xf numFmtId="0" fontId="9" fillId="25" borderId="23" xfId="62" applyFont="1" applyFill="1" applyBorder="1" applyAlignment="1">
      <alignment horizontal="left"/>
    </xf>
    <xf numFmtId="0" fontId="2" fillId="25" borderId="20" xfId="62" applyFill="1" applyBorder="1"/>
    <xf numFmtId="0" fontId="2" fillId="25" borderId="20" xfId="62" applyFill="1" applyBorder="1" applyAlignment="1">
      <alignment vertical="center"/>
    </xf>
    <xf numFmtId="49" fontId="2" fillId="25" borderId="20" xfId="62" applyNumberFormat="1" applyFill="1" applyBorder="1" applyAlignment="1">
      <alignment vertical="center"/>
    </xf>
    <xf numFmtId="0" fontId="13" fillId="25" borderId="20" xfId="62" applyFont="1" applyFill="1" applyBorder="1"/>
    <xf numFmtId="0" fontId="14" fillId="33" borderId="20" xfId="62" applyFont="1" applyFill="1" applyBorder="1" applyAlignment="1">
      <alignment horizontal="center" vertical="center"/>
    </xf>
    <xf numFmtId="0" fontId="101" fillId="25" borderId="0" xfId="62" applyFont="1" applyFill="1" applyBorder="1" applyAlignment="1">
      <alignment horizontal="left" vertical="center"/>
    </xf>
    <xf numFmtId="0" fontId="85" fillId="24" borderId="0" xfId="40" applyFont="1" applyFill="1" applyBorder="1" applyAlignment="1">
      <alignment horizontal="left" indent="1"/>
    </xf>
    <xf numFmtId="0" fontId="87" fillId="25" borderId="0" xfId="62" applyFont="1" applyFill="1" applyBorder="1"/>
    <xf numFmtId="3" fontId="98" fillId="25" borderId="0" xfId="62" applyNumberFormat="1" applyFont="1" applyFill="1" applyBorder="1" applyAlignment="1">
      <alignment horizontal="right"/>
    </xf>
    <xf numFmtId="167" fontId="88" fillId="25" borderId="0" xfId="62" applyNumberFormat="1" applyFont="1" applyFill="1" applyBorder="1" applyAlignment="1">
      <alignment horizontal="center"/>
    </xf>
    <xf numFmtId="167" fontId="88" fillId="25" borderId="0" xfId="62" applyNumberFormat="1" applyFont="1" applyFill="1" applyBorder="1" applyAlignment="1">
      <alignment horizontal="right" indent="2"/>
    </xf>
    <xf numFmtId="167" fontId="85" fillId="25" borderId="0" xfId="62" applyNumberFormat="1" applyFont="1" applyFill="1" applyBorder="1" applyAlignment="1">
      <alignment horizontal="right" indent="1"/>
    </xf>
    <xf numFmtId="167" fontId="85" fillId="24" borderId="0" xfId="40" applyNumberFormat="1" applyFont="1" applyFill="1" applyBorder="1" applyAlignment="1">
      <alignment horizontal="center" wrapText="1"/>
    </xf>
    <xf numFmtId="167" fontId="85" fillId="24" borderId="0" xfId="40" applyNumberFormat="1" applyFont="1" applyFill="1" applyBorder="1" applyAlignment="1">
      <alignment horizontal="right" wrapText="1" indent="1"/>
    </xf>
    <xf numFmtId="0" fontId="88" fillId="25" borderId="0" xfId="62" applyFont="1" applyFill="1" applyBorder="1"/>
    <xf numFmtId="165" fontId="85" fillId="24" borderId="0" xfId="58" applyNumberFormat="1" applyFont="1" applyFill="1" applyBorder="1" applyAlignment="1">
      <alignment horizontal="center" wrapText="1"/>
    </xf>
    <xf numFmtId="167" fontId="88"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2" fillId="26" borderId="32" xfId="62" applyFont="1" applyFill="1" applyBorder="1" applyAlignment="1">
      <alignment vertical="center"/>
    </xf>
    <xf numFmtId="0" fontId="2" fillId="26" borderId="33" xfId="62" applyFont="1" applyFill="1" applyBorder="1" applyAlignment="1">
      <alignment vertical="center"/>
    </xf>
    <xf numFmtId="0" fontId="86"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4" fillId="33" borderId="19" xfId="62" applyFont="1" applyFill="1" applyBorder="1" applyAlignment="1">
      <alignment horizontal="center" vertical="center"/>
    </xf>
    <xf numFmtId="0" fontId="0" fillId="0" borderId="18" xfId="0"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07"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applyBorder="1" applyAlignment="1">
      <alignment vertical="center"/>
    </xf>
    <xf numFmtId="0" fontId="2" fillId="38" borderId="0" xfId="62" applyFill="1"/>
    <xf numFmtId="0" fontId="2" fillId="38" borderId="0" xfId="62" applyFill="1" applyBorder="1"/>
    <xf numFmtId="0" fontId="2" fillId="38" borderId="0" xfId="62" applyFont="1" applyFill="1" applyAlignment="1">
      <alignment horizontal="left" vertical="center"/>
    </xf>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2" fillId="38" borderId="0" xfId="40" applyNumberFormat="1" applyFont="1" applyFill="1" applyBorder="1" applyAlignment="1">
      <alignment horizontal="justify" wrapText="1"/>
    </xf>
    <xf numFmtId="0" fontId="12" fillId="38" borderId="0" xfId="62" applyFont="1" applyFill="1" applyBorder="1" applyAlignment="1">
      <alignment horizontal="center" vertical="center" wrapText="1"/>
    </xf>
    <xf numFmtId="0" fontId="12" fillId="38" borderId="0" xfId="62" applyFont="1" applyFill="1" applyBorder="1" applyAlignment="1"/>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0" fontId="12" fillId="38" borderId="0" xfId="62" applyFont="1" applyFill="1" applyBorder="1" applyAlignment="1">
      <alignment horizontal="center" vertical="top" wrapText="1"/>
    </xf>
    <xf numFmtId="164" fontId="28" fillId="38" borderId="0" xfId="40" applyNumberFormat="1" applyFont="1" applyFill="1" applyBorder="1" applyAlignment="1">
      <alignment horizontal="left" vertical="center" wrapText="1"/>
    </xf>
    <xf numFmtId="0" fontId="11" fillId="38" borderId="0" xfId="62" applyFont="1" applyFill="1" applyBorder="1" applyAlignment="1">
      <alignment horizontal="center" vertical="center" wrapText="1"/>
    </xf>
    <xf numFmtId="0" fontId="12" fillId="38" borderId="0" xfId="62" applyFont="1" applyFill="1" applyBorder="1" applyAlignment="1">
      <alignment horizontal="center" vertical="center"/>
    </xf>
    <xf numFmtId="0" fontId="13" fillId="38" borderId="0" xfId="62" applyFont="1" applyFill="1" applyBorder="1"/>
    <xf numFmtId="0" fontId="12" fillId="38" borderId="0" xfId="62" applyFont="1" applyFill="1" applyBorder="1" applyAlignment="1">
      <alignment horizontal="center"/>
    </xf>
    <xf numFmtId="0" fontId="11" fillId="38" borderId="0" xfId="62" applyFont="1" applyFill="1" applyBorder="1" applyAlignment="1">
      <alignment horizontal="center" vertical="center"/>
    </xf>
    <xf numFmtId="0" fontId="12" fillId="38" borderId="0" xfId="62" applyFont="1" applyFill="1" applyBorder="1" applyAlignment="1">
      <alignment vertical="center" wrapText="1"/>
    </xf>
    <xf numFmtId="0" fontId="12" fillId="38" borderId="0" xfId="62" applyFont="1" applyFill="1" applyBorder="1" applyAlignment="1">
      <alignment horizontal="center" wrapText="1"/>
    </xf>
    <xf numFmtId="0" fontId="28" fillId="38" borderId="0" xfId="62" applyFont="1" applyFill="1" applyBorder="1" applyAlignment="1">
      <alignment vertical="center"/>
    </xf>
    <xf numFmtId="0" fontId="2" fillId="38" borderId="38" xfId="62" applyFill="1" applyBorder="1"/>
    <xf numFmtId="0" fontId="12" fillId="38" borderId="38" xfId="62" applyFont="1" applyFill="1" applyBorder="1"/>
    <xf numFmtId="164" fontId="12" fillId="38" borderId="0" xfId="40" applyNumberFormat="1" applyFont="1" applyFill="1" applyBorder="1" applyAlignment="1">
      <alignment horizontal="justify" vertical="center" wrapText="1"/>
    </xf>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38"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38" xfId="62" applyFont="1" applyFill="1" applyBorder="1"/>
    <xf numFmtId="0" fontId="108" fillId="40" borderId="0" xfId="62" applyFont="1" applyFill="1" applyBorder="1" applyAlignment="1">
      <alignment horizontal="center" vertical="center"/>
    </xf>
    <xf numFmtId="0" fontId="2" fillId="38" borderId="39" xfId="62" applyFill="1" applyBorder="1"/>
    <xf numFmtId="0" fontId="2" fillId="33" borderId="30" xfId="62" applyFill="1" applyBorder="1"/>
    <xf numFmtId="0" fontId="2" fillId="32" borderId="14" xfId="62" applyFill="1" applyBorder="1"/>
    <xf numFmtId="0" fontId="2" fillId="38" borderId="40" xfId="62" applyFill="1" applyBorder="1"/>
    <xf numFmtId="0" fontId="2" fillId="38" borderId="14" xfId="62" applyFill="1" applyBorder="1"/>
    <xf numFmtId="0" fontId="0" fillId="0" borderId="41" xfId="0" applyFill="1" applyBorder="1"/>
    <xf numFmtId="164" fontId="17" fillId="24" borderId="43" xfId="40" applyNumberFormat="1" applyFont="1" applyFill="1" applyBorder="1" applyAlignment="1">
      <alignment horizontal="left" wrapText="1"/>
    </xf>
    <xf numFmtId="164" fontId="17" fillId="24" borderId="18" xfId="40" applyNumberFormat="1" applyFont="1" applyFill="1" applyBorder="1" applyAlignment="1">
      <alignment horizontal="left" wrapText="1"/>
    </xf>
    <xf numFmtId="164" fontId="12" fillId="24" borderId="18" xfId="40" applyNumberFormat="1" applyFont="1" applyFill="1" applyBorder="1" applyAlignment="1">
      <alignment horizontal="center" wrapText="1"/>
    </xf>
    <xf numFmtId="0" fontId="12" fillId="25" borderId="22" xfId="0" applyFont="1" applyFill="1" applyBorder="1"/>
    <xf numFmtId="0" fontId="12" fillId="25" borderId="21" xfId="0" applyFont="1" applyFill="1" applyBorder="1"/>
    <xf numFmtId="0" fontId="12" fillId="25" borderId="19" xfId="0" applyFont="1" applyFill="1" applyBorder="1"/>
    <xf numFmtId="164" fontId="12" fillId="24" borderId="19" xfId="40" applyNumberFormat="1" applyFont="1" applyFill="1" applyBorder="1" applyAlignment="1">
      <alignment horizontal="center" wrapText="1"/>
    </xf>
    <xf numFmtId="164" fontId="12" fillId="24" borderId="41" xfId="40" applyNumberFormat="1" applyFont="1" applyFill="1" applyBorder="1" applyAlignment="1">
      <alignment horizontal="center" readingOrder="1"/>
    </xf>
    <xf numFmtId="0" fontId="12" fillId="25" borderId="18" xfId="0" applyFont="1" applyFill="1" applyBorder="1" applyAlignment="1">
      <alignment readingOrder="1"/>
    </xf>
    <xf numFmtId="164" fontId="12" fillId="24" borderId="18" xfId="40" applyNumberFormat="1" applyFont="1" applyFill="1" applyBorder="1" applyAlignment="1">
      <alignment horizontal="center" readingOrder="1"/>
    </xf>
    <xf numFmtId="0" fontId="11" fillId="24" borderId="42" xfId="40" applyFont="1" applyFill="1" applyBorder="1" applyAlignment="1">
      <alignment horizontal="right" readingOrder="1"/>
    </xf>
    <xf numFmtId="0" fontId="12" fillId="25" borderId="23" xfId="0" applyFont="1" applyFill="1" applyBorder="1" applyAlignment="1">
      <alignment readingOrder="1"/>
    </xf>
    <xf numFmtId="0" fontId="17" fillId="25" borderId="20" xfId="0" applyFont="1" applyFill="1" applyBorder="1" applyAlignment="1">
      <alignment horizontal="left" indent="1" readingOrder="1"/>
    </xf>
    <xf numFmtId="164" fontId="12" fillId="24" borderId="23" xfId="40" applyNumberFormat="1" applyFont="1" applyFill="1" applyBorder="1" applyAlignment="1">
      <alignment horizontal="center" readingOrder="1"/>
    </xf>
    <xf numFmtId="164" fontId="12" fillId="24" borderId="22" xfId="40" applyNumberFormat="1" applyFont="1" applyFill="1" applyBorder="1" applyAlignment="1">
      <alignment horizontal="center" readingOrder="1"/>
    </xf>
    <xf numFmtId="164" fontId="12" fillId="24" borderId="20" xfId="40" applyNumberFormat="1" applyFont="1" applyFill="1" applyBorder="1" applyAlignment="1">
      <alignment horizontal="center" readingOrder="1"/>
    </xf>
    <xf numFmtId="0" fontId="0" fillId="0" borderId="0" xfId="0" applyBorder="1" applyAlignment="1">
      <alignment readingOrder="2"/>
    </xf>
    <xf numFmtId="0" fontId="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3" fillId="25" borderId="19"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0"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0" fontId="30" fillId="25" borderId="20" xfId="0" applyFont="1" applyFill="1" applyBorder="1"/>
    <xf numFmtId="3" fontId="12"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5" fillId="25" borderId="19" xfId="51" applyNumberFormat="1" applyFont="1" applyFill="1" applyBorder="1"/>
    <xf numFmtId="0" fontId="10" fillId="26" borderId="19" xfId="51" applyFont="1" applyFill="1" applyBorder="1"/>
    <xf numFmtId="0" fontId="5" fillId="26" borderId="19" xfId="51" applyFont="1" applyFill="1" applyBorder="1"/>
    <xf numFmtId="0" fontId="28" fillId="26" borderId="19" xfId="51" applyFont="1" applyFill="1" applyBorder="1"/>
    <xf numFmtId="0" fontId="51" fillId="26" borderId="19"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19" xfId="51" applyFont="1" applyFill="1" applyBorder="1"/>
    <xf numFmtId="0" fontId="77" fillId="26" borderId="0" xfId="51" applyFont="1" applyFill="1" applyBorder="1"/>
    <xf numFmtId="0" fontId="78" fillId="26" borderId="19" xfId="51" applyFont="1" applyFill="1" applyBorder="1"/>
    <xf numFmtId="0" fontId="71" fillId="26" borderId="19" xfId="51" applyFont="1" applyFill="1" applyBorder="1"/>
    <xf numFmtId="0" fontId="9" fillId="25" borderId="19" xfId="51" applyFont="1" applyFill="1" applyBorder="1"/>
    <xf numFmtId="0" fontId="5" fillId="25" borderId="19" xfId="51" applyFont="1" applyFill="1" applyBorder="1"/>
    <xf numFmtId="0" fontId="71" fillId="25" borderId="19" xfId="51" applyFont="1" applyFill="1" applyBorder="1"/>
    <xf numFmtId="0" fontId="85" fillId="24" borderId="0" xfId="40" applyFont="1" applyFill="1" applyBorder="1" applyAlignment="1">
      <alignment vertical="center"/>
    </xf>
    <xf numFmtId="165" fontId="85" fillId="27" borderId="0" xfId="40" applyNumberFormat="1" applyFont="1" applyFill="1" applyBorder="1" applyAlignment="1">
      <alignment horizontal="right"/>
    </xf>
    <xf numFmtId="0" fontId="30" fillId="25" borderId="19" xfId="0" applyFont="1" applyFill="1" applyBorder="1" applyAlignment="1">
      <alignment vertical="center"/>
    </xf>
    <xf numFmtId="0" fontId="30" fillId="25" borderId="19" xfId="0" applyFont="1" applyFill="1" applyBorder="1"/>
    <xf numFmtId="0" fontId="27" fillId="25" borderId="19" xfId="0" applyFont="1" applyFill="1" applyBorder="1"/>
    <xf numFmtId="0" fontId="27" fillId="25" borderId="20" xfId="0" applyFont="1" applyFill="1" applyBorder="1"/>
    <xf numFmtId="0" fontId="29" fillId="27" borderId="0" xfId="40" applyFont="1" applyFill="1" applyBorder="1" applyAlignment="1">
      <alignment horizontal="left" vertical="top" wrapText="1"/>
    </xf>
    <xf numFmtId="0" fontId="9" fillId="26" borderId="41" xfId="0" applyFont="1" applyFill="1" applyBorder="1" applyAlignment="1">
      <alignment horizontal="center" vertical="center"/>
    </xf>
    <xf numFmtId="0" fontId="9" fillId="26" borderId="41" xfId="0" applyFont="1" applyFill="1" applyBorder="1" applyAlignment="1">
      <alignment horizontal="center" vertical="center" readingOrder="1"/>
    </xf>
    <xf numFmtId="0" fontId="16" fillId="26" borderId="41" xfId="0" applyFont="1" applyFill="1" applyBorder="1" applyAlignment="1">
      <alignment horizontal="center" vertical="center"/>
    </xf>
    <xf numFmtId="164" fontId="12" fillId="40" borderId="39"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18" xfId="0" applyFont="1" applyFill="1" applyBorder="1" applyAlignment="1">
      <alignment vertical="center"/>
    </xf>
    <xf numFmtId="0" fontId="10" fillId="38" borderId="18" xfId="0" applyFont="1" applyFill="1" applyBorder="1" applyAlignment="1">
      <alignment horizontal="justify" vertical="top" wrapText="1"/>
    </xf>
    <xf numFmtId="0" fontId="12" fillId="38" borderId="18"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18" xfId="0" applyFill="1" applyBorder="1"/>
    <xf numFmtId="0" fontId="11" fillId="37" borderId="18" xfId="0" applyFont="1" applyFill="1" applyBorder="1"/>
    <xf numFmtId="0" fontId="12" fillId="37" borderId="18" xfId="0" applyFont="1" applyFill="1" applyBorder="1"/>
    <xf numFmtId="0" fontId="112" fillId="37" borderId="0" xfId="68" applyFont="1" applyFill="1" applyBorder="1" applyAlignment="1" applyProtection="1"/>
    <xf numFmtId="0" fontId="113" fillId="42" borderId="0" xfId="40" applyFont="1" applyFill="1" applyBorder="1"/>
    <xf numFmtId="0" fontId="2" fillId="31" borderId="47" xfId="62" applyFill="1" applyBorder="1"/>
    <xf numFmtId="3" fontId="85" fillId="25" borderId="0" xfId="59" applyNumberFormat="1" applyFont="1" applyFill="1" applyBorder="1" applyAlignment="1">
      <alignment horizontal="right"/>
    </xf>
    <xf numFmtId="0" fontId="0" fillId="26" borderId="0" xfId="51" applyFont="1" applyFill="1" applyBorder="1" applyAlignment="1">
      <alignment vertical="center"/>
    </xf>
    <xf numFmtId="0" fontId="13" fillId="26" borderId="0" xfId="51" applyFont="1" applyFill="1" applyBorder="1"/>
    <xf numFmtId="0" fontId="24" fillId="26" borderId="0" xfId="51" applyFont="1" applyFill="1" applyBorder="1"/>
    <xf numFmtId="0" fontId="51" fillId="26" borderId="0" xfId="51" applyFont="1" applyFill="1" applyBorder="1" applyAlignment="1">
      <alignment horizontal="center"/>
    </xf>
    <xf numFmtId="0" fontId="115" fillId="27" borderId="0" xfId="61" applyFont="1" applyFill="1" applyBorder="1" applyAlignment="1">
      <alignment horizontal="left" indent="1"/>
    </xf>
    <xf numFmtId="0" fontId="68" fillId="26" borderId="0" xfId="51" applyFont="1" applyFill="1" applyBorder="1"/>
    <xf numFmtId="0" fontId="116" fillId="26" borderId="0" xfId="51" applyFont="1" applyFill="1" applyBorder="1"/>
    <xf numFmtId="0" fontId="9" fillId="26" borderId="0" xfId="51" applyFont="1" applyFill="1" applyBorder="1"/>
    <xf numFmtId="0" fontId="113" fillId="27" borderId="0" xfId="61" applyFont="1" applyFill="1" applyBorder="1" applyAlignment="1">
      <alignment horizontal="left" indent="1"/>
    </xf>
    <xf numFmtId="0" fontId="90" fillId="26" borderId="15" xfId="62" applyFont="1" applyFill="1" applyBorder="1" applyAlignment="1">
      <alignment vertical="center"/>
    </xf>
    <xf numFmtId="3" fontId="85" fillId="24" borderId="0" xfId="40" applyNumberFormat="1" applyFont="1" applyFill="1" applyBorder="1" applyAlignment="1">
      <alignment horizontal="right" wrapText="1"/>
    </xf>
    <xf numFmtId="3" fontId="85"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16" fillId="25" borderId="48"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10" fillId="26" borderId="0" xfId="63" applyFont="1" applyFill="1" applyBorder="1"/>
    <xf numFmtId="0" fontId="85" fillId="24" borderId="0" xfId="66" applyFont="1" applyFill="1" applyBorder="1" applyAlignment="1">
      <alignment horizontal="left"/>
    </xf>
    <xf numFmtId="0" fontId="2" fillId="26" borderId="0" xfId="63" applyFill="1" applyAlignment="1"/>
    <xf numFmtId="0" fontId="50" fillId="27" borderId="0" xfId="66" applyFont="1" applyFill="1" applyBorder="1" applyAlignment="1">
      <alignment horizontal="left"/>
    </xf>
    <xf numFmtId="0" fontId="9" fillId="0" borderId="0" xfId="63" applyFont="1" applyAlignment="1"/>
    <xf numFmtId="0" fontId="90" fillId="26" borderId="15" xfId="0" applyFont="1" applyFill="1" applyBorder="1" applyAlignment="1">
      <alignment vertical="center"/>
    </xf>
    <xf numFmtId="0" fontId="13" fillId="26" borderId="16" xfId="62" applyFont="1" applyFill="1" applyBorder="1" applyAlignment="1">
      <alignment vertical="center"/>
    </xf>
    <xf numFmtId="0" fontId="4" fillId="26" borderId="16" xfId="62" applyFont="1" applyFill="1" applyBorder="1" applyAlignment="1">
      <alignment vertical="center"/>
    </xf>
    <xf numFmtId="0" fontId="4" fillId="26" borderId="17" xfId="62" applyFont="1" applyFill="1" applyBorder="1" applyAlignment="1">
      <alignment vertical="center"/>
    </xf>
    <xf numFmtId="0" fontId="14" fillId="32" borderId="50" xfId="62" applyFont="1" applyFill="1" applyBorder="1" applyAlignment="1">
      <alignment horizontal="center" vertical="center"/>
    </xf>
    <xf numFmtId="0" fontId="9" fillId="25" borderId="0" xfId="62" applyFont="1" applyFill="1" applyBorder="1" applyAlignment="1">
      <alignment horizontal="left"/>
    </xf>
    <xf numFmtId="164" fontId="99" fillId="25" borderId="0" xfId="40" applyNumberFormat="1" applyFont="1" applyFill="1" applyBorder="1" applyAlignment="1">
      <alignment horizontal="right" wrapText="1"/>
    </xf>
    <xf numFmtId="164" fontId="99" fillId="26" borderId="0" xfId="40" applyNumberFormat="1" applyFont="1" applyFill="1" applyBorder="1" applyAlignment="1">
      <alignment horizontal="right" wrapText="1"/>
    </xf>
    <xf numFmtId="0" fontId="2" fillId="26" borderId="0" xfId="63" applyFont="1" applyFill="1" applyAlignment="1">
      <alignment vertical="center"/>
    </xf>
    <xf numFmtId="0" fontId="2" fillId="26" borderId="0" xfId="63" applyFont="1" applyFill="1"/>
    <xf numFmtId="0" fontId="86" fillId="0" borderId="0" xfId="63" applyFont="1" applyAlignment="1"/>
    <xf numFmtId="0" fontId="94" fillId="25" borderId="19" xfId="63" applyFont="1" applyFill="1" applyBorder="1"/>
    <xf numFmtId="0" fontId="86" fillId="25" borderId="0" xfId="63" applyFont="1" applyFill="1" applyAlignment="1"/>
    <xf numFmtId="0" fontId="86" fillId="25" borderId="0" xfId="63" applyFont="1" applyFill="1" applyBorder="1" applyAlignment="1"/>
    <xf numFmtId="0" fontId="85" fillId="27" borderId="0" xfId="40" applyFont="1" applyFill="1" applyBorder="1" applyAlignment="1"/>
    <xf numFmtId="0" fontId="86" fillId="26" borderId="0" xfId="63" applyFont="1" applyFill="1" applyAlignment="1"/>
    <xf numFmtId="1" fontId="12" fillId="26" borderId="0" xfId="63" applyNumberFormat="1" applyFont="1" applyFill="1" applyBorder="1" applyAlignment="1">
      <alignment horizontal="center" vertical="center" wrapText="1"/>
    </xf>
    <xf numFmtId="0" fontId="14" fillId="33" borderId="19" xfId="63" applyFont="1" applyFill="1" applyBorder="1" applyAlignment="1">
      <alignment horizontal="center" vertical="center"/>
    </xf>
    <xf numFmtId="0" fontId="11" fillId="25" borderId="0" xfId="62" applyFont="1" applyFill="1" applyBorder="1" applyAlignment="1">
      <alignment horizontal="center"/>
    </xf>
    <xf numFmtId="0" fontId="2" fillId="25" borderId="0" xfId="70" applyFill="1"/>
    <xf numFmtId="0" fontId="2" fillId="25" borderId="18" xfId="70" applyFill="1" applyBorder="1" applyAlignment="1">
      <alignment horizontal="left"/>
    </xf>
    <xf numFmtId="0" fontId="3" fillId="25" borderId="18" xfId="70" applyFont="1" applyFill="1" applyBorder="1"/>
    <xf numFmtId="0" fontId="3" fillId="0" borderId="18" xfId="70" applyFont="1" applyBorder="1"/>
    <xf numFmtId="0" fontId="2" fillId="25" borderId="18" xfId="70" applyFill="1" applyBorder="1"/>
    <xf numFmtId="0" fontId="2" fillId="0" borderId="0" xfId="70"/>
    <xf numFmtId="0" fontId="8" fillId="25" borderId="0" xfId="70" applyFont="1" applyFill="1" applyBorder="1" applyAlignment="1">
      <alignment horizontal="left"/>
    </xf>
    <xf numFmtId="0" fontId="3" fillId="25" borderId="0" xfId="70" applyFont="1" applyFill="1" applyBorder="1"/>
    <xf numFmtId="0" fontId="12" fillId="25" borderId="0" xfId="70" applyFont="1" applyFill="1" applyBorder="1"/>
    <xf numFmtId="0" fontId="2" fillId="25" borderId="21" xfId="70" applyFill="1" applyBorder="1"/>
    <xf numFmtId="0" fontId="2" fillId="25" borderId="0" xfId="70" applyFill="1" applyBorder="1"/>
    <xf numFmtId="0" fontId="5" fillId="25" borderId="19" xfId="70" applyFont="1" applyFill="1" applyBorder="1"/>
    <xf numFmtId="0" fontId="2" fillId="25" borderId="0" xfId="70" applyFill="1" applyAlignment="1">
      <alignment vertical="center"/>
    </xf>
    <xf numFmtId="0" fontId="2" fillId="25" borderId="0" xfId="70" applyFill="1" applyBorder="1" applyAlignment="1">
      <alignment vertical="center"/>
    </xf>
    <xf numFmtId="0" fontId="2" fillId="0" borderId="0" xfId="70" applyAlignment="1">
      <alignment vertical="center"/>
    </xf>
    <xf numFmtId="0" fontId="10" fillId="25" borderId="0" xfId="70" applyFont="1" applyFill="1" applyBorder="1"/>
    <xf numFmtId="0" fontId="3" fillId="0" borderId="0" xfId="70" applyFont="1"/>
    <xf numFmtId="0" fontId="11" fillId="25" borderId="0" xfId="70" applyFont="1" applyFill="1" applyBorder="1" applyAlignment="1"/>
    <xf numFmtId="0" fontId="11" fillId="25" borderId="0" xfId="70" applyFont="1" applyFill="1" applyBorder="1" applyAlignment="1">
      <alignment horizontal="center"/>
    </xf>
    <xf numFmtId="0" fontId="10" fillId="25" borderId="0" xfId="70" applyFont="1" applyFill="1" applyBorder="1" applyAlignment="1">
      <alignment vertical="center"/>
    </xf>
    <xf numFmtId="0" fontId="30" fillId="25" borderId="0" xfId="70" applyFont="1" applyFill="1"/>
    <xf numFmtId="0" fontId="30" fillId="25" borderId="0" xfId="70" applyFont="1" applyFill="1" applyBorder="1"/>
    <xf numFmtId="3" fontId="33" fillId="25" borderId="0" xfId="70" applyNumberFormat="1" applyFont="1" applyFill="1" applyBorder="1" applyAlignment="1">
      <alignment horizontal="right"/>
    </xf>
    <xf numFmtId="0" fontId="30" fillId="0" borderId="0" xfId="70" applyFont="1"/>
    <xf numFmtId="0" fontId="11" fillId="25" borderId="0" xfId="70" applyFont="1" applyFill="1" applyBorder="1"/>
    <xf numFmtId="0" fontId="12" fillId="25" borderId="0" xfId="70" applyFont="1" applyFill="1" applyBorder="1" applyAlignment="1">
      <alignment horizontal="left" indent="2"/>
    </xf>
    <xf numFmtId="3" fontId="12" fillId="26" borderId="0" xfId="70" applyNumberFormat="1" applyFont="1" applyFill="1"/>
    <xf numFmtId="0" fontId="12" fillId="25" borderId="0" xfId="70" applyFont="1" applyFill="1" applyBorder="1" applyAlignment="1">
      <alignment horizontal="right"/>
    </xf>
    <xf numFmtId="0" fontId="32" fillId="25" borderId="19" xfId="70" applyFont="1" applyFill="1" applyBorder="1"/>
    <xf numFmtId="0" fontId="12" fillId="26" borderId="0" xfId="70" applyFont="1" applyFill="1" applyBorder="1"/>
    <xf numFmtId="0" fontId="2" fillId="0" borderId="0" xfId="70" applyFill="1"/>
    <xf numFmtId="0" fontId="2" fillId="25" borderId="0" xfId="70" applyFill="1" applyAlignment="1">
      <alignment vertical="top"/>
    </xf>
    <xf numFmtId="0" fontId="2" fillId="25" borderId="0" xfId="70" applyFill="1" applyBorder="1" applyAlignment="1">
      <alignment vertical="top"/>
    </xf>
    <xf numFmtId="0" fontId="5" fillId="25" borderId="19" xfId="70" applyFont="1" applyFill="1" applyBorder="1" applyAlignment="1">
      <alignment vertical="top"/>
    </xf>
    <xf numFmtId="0" fontId="53" fillId="25" borderId="0" xfId="70" applyFont="1" applyFill="1" applyBorder="1" applyAlignment="1">
      <alignment vertical="top" wrapText="1"/>
    </xf>
    <xf numFmtId="0" fontId="2" fillId="0" borderId="0" xfId="70" applyAlignment="1">
      <alignment vertical="top"/>
    </xf>
    <xf numFmtId="0" fontId="53" fillId="25" borderId="0" xfId="70" applyFont="1" applyFill="1" applyBorder="1" applyAlignment="1">
      <alignment wrapText="1"/>
    </xf>
    <xf numFmtId="0" fontId="11" fillId="25" borderId="0" xfId="70" applyFont="1" applyFill="1" applyBorder="1" applyAlignment="1">
      <alignment horizontal="right"/>
    </xf>
    <xf numFmtId="0" fontId="2" fillId="25" borderId="0" xfId="70" applyFill="1" applyAlignment="1"/>
    <xf numFmtId="0" fontId="2" fillId="25" borderId="0" xfId="70" applyFill="1" applyBorder="1" applyAlignment="1"/>
    <xf numFmtId="3" fontId="85" fillId="26" borderId="0" xfId="70" applyNumberFormat="1" applyFont="1" applyFill="1" applyBorder="1" applyAlignment="1">
      <alignment horizontal="right"/>
    </xf>
    <xf numFmtId="0" fontId="5" fillId="25" borderId="19" xfId="70" applyFont="1" applyFill="1" applyBorder="1" applyAlignment="1"/>
    <xf numFmtId="0" fontId="2" fillId="0" borderId="0" xfId="70" applyAlignment="1"/>
    <xf numFmtId="0" fontId="5" fillId="25" borderId="19" xfId="70" applyFont="1" applyFill="1" applyBorder="1" applyAlignment="1">
      <alignment vertical="center"/>
    </xf>
    <xf numFmtId="3" fontId="120" fillId="26" borderId="0" xfId="70" applyNumberFormat="1" applyFont="1" applyFill="1" applyBorder="1" applyAlignment="1">
      <alignment horizontal="right"/>
    </xf>
    <xf numFmtId="4" fontId="12" fillId="26" borderId="0" xfId="70" applyNumberFormat="1" applyFont="1" applyFill="1" applyBorder="1" applyAlignment="1">
      <alignment horizontal="right"/>
    </xf>
    <xf numFmtId="0" fontId="10" fillId="26" borderId="0" xfId="70" applyFont="1" applyFill="1" applyBorder="1"/>
    <xf numFmtId="0" fontId="11" fillId="26" borderId="0" xfId="70" applyFont="1" applyFill="1" applyBorder="1" applyAlignment="1">
      <alignment horizontal="right"/>
    </xf>
    <xf numFmtId="0" fontId="29" fillId="25" borderId="0" xfId="70" applyFont="1" applyFill="1" applyBorder="1" applyAlignment="1">
      <alignment vertical="center"/>
    </xf>
    <xf numFmtId="0" fontId="88" fillId="25" borderId="0" xfId="70" applyFont="1" applyFill="1" applyBorder="1" applyAlignment="1">
      <alignment horizontal="left" vertical="center"/>
    </xf>
    <xf numFmtId="0" fontId="14" fillId="40" borderId="19" xfId="70" applyFont="1" applyFill="1" applyBorder="1" applyAlignment="1">
      <alignment horizontal="center" vertical="center"/>
    </xf>
    <xf numFmtId="0" fontId="12" fillId="0" borderId="0" xfId="70" applyFont="1"/>
    <xf numFmtId="0" fontId="2" fillId="0" borderId="0" xfId="62" applyBorder="1"/>
    <xf numFmtId="164" fontId="12" fillId="27" borderId="0" xfId="40" applyNumberFormat="1" applyFont="1" applyFill="1" applyBorder="1" applyAlignment="1">
      <alignment horizontal="center" wrapText="1"/>
    </xf>
    <xf numFmtId="0" fontId="16" fillId="24" borderId="0" xfId="40" applyFont="1" applyFill="1" applyBorder="1" applyAlignment="1">
      <alignment horizontal="center" vertical="center" wrapText="1"/>
    </xf>
    <xf numFmtId="0" fontId="16" fillId="0" borderId="0" xfId="40" applyFont="1" applyFill="1" applyBorder="1" applyAlignment="1">
      <alignment horizontal="center" vertical="top" wrapText="1"/>
    </xf>
    <xf numFmtId="0" fontId="2" fillId="26" borderId="0" xfId="71" applyFill="1" applyBorder="1"/>
    <xf numFmtId="0" fontId="2" fillId="25" borderId="21" xfId="72" applyFill="1" applyBorder="1"/>
    <xf numFmtId="0" fontId="2" fillId="25" borderId="19" xfId="72" applyFill="1" applyBorder="1"/>
    <xf numFmtId="0" fontId="3" fillId="0" borderId="0" xfId="73" applyFont="1"/>
    <xf numFmtId="0" fontId="3" fillId="0" borderId="0" xfId="73" applyFont="1" applyAlignment="1">
      <alignment horizontal="right"/>
    </xf>
    <xf numFmtId="0" fontId="2" fillId="0" borderId="0" xfId="73" applyFont="1"/>
    <xf numFmtId="0" fontId="57" fillId="0" borderId="0" xfId="70" applyFont="1"/>
    <xf numFmtId="0" fontId="2" fillId="25" borderId="22" xfId="70" applyFill="1" applyBorder="1"/>
    <xf numFmtId="0" fontId="11" fillId="26" borderId="11" xfId="70" applyFont="1" applyFill="1" applyBorder="1" applyAlignment="1">
      <alignment horizontal="center"/>
    </xf>
    <xf numFmtId="0" fontId="2" fillId="26" borderId="0" xfId="70"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0" fontId="11" fillId="24" borderId="0" xfId="40" applyFont="1" applyFill="1" applyBorder="1" applyAlignment="1">
      <alignment horizontal="justify" vertical="center"/>
    </xf>
    <xf numFmtId="0" fontId="86" fillId="25" borderId="0" xfId="70" applyFont="1" applyFill="1" applyBorder="1"/>
    <xf numFmtId="3" fontId="2" fillId="0" borderId="0" xfId="70" applyNumberFormat="1"/>
    <xf numFmtId="165" fontId="2" fillId="0" borderId="0" xfId="70" applyNumberFormat="1"/>
    <xf numFmtId="0" fontId="11" fillId="27" borderId="0" xfId="40" applyFont="1" applyFill="1" applyBorder="1" applyAlignment="1">
      <alignment horizontal="left"/>
    </xf>
    <xf numFmtId="0" fontId="13" fillId="25" borderId="0" xfId="70" applyFont="1" applyFill="1" applyBorder="1"/>
    <xf numFmtId="0" fontId="16" fillId="27" borderId="0" xfId="40" applyFont="1" applyFill="1" applyBorder="1" applyAlignment="1">
      <alignment horizontal="left" indent="1"/>
    </xf>
    <xf numFmtId="0" fontId="11" fillId="26" borderId="0" xfId="70" applyFont="1" applyFill="1" applyBorder="1" applyAlignment="1">
      <alignment horizontal="left"/>
    </xf>
    <xf numFmtId="0" fontId="2" fillId="0" borderId="0" xfId="70" applyBorder="1"/>
    <xf numFmtId="0" fontId="2" fillId="25" borderId="20" xfId="70" applyFill="1" applyBorder="1"/>
    <xf numFmtId="0" fontId="12" fillId="27" borderId="0" xfId="40" applyFont="1" applyFill="1" applyBorder="1" applyAlignment="1">
      <alignment horizontal="left"/>
    </xf>
    <xf numFmtId="0" fontId="16" fillId="25" borderId="0" xfId="70" applyFont="1" applyFill="1" applyBorder="1" applyAlignment="1">
      <alignment horizontal="left"/>
    </xf>
    <xf numFmtId="0" fontId="16" fillId="26" borderId="0" xfId="70" applyFont="1" applyFill="1" applyBorder="1" applyAlignment="1">
      <alignment horizontal="right"/>
    </xf>
    <xf numFmtId="167" fontId="99" fillId="26" borderId="0" xfId="40" applyNumberFormat="1" applyFont="1" applyFill="1" applyBorder="1" applyAlignment="1">
      <alignment horizontal="right" wrapText="1"/>
    </xf>
    <xf numFmtId="0" fontId="29" fillId="25" borderId="0" xfId="70" applyFont="1" applyFill="1" applyBorder="1"/>
    <xf numFmtId="0" fontId="0" fillId="26" borderId="0" xfId="0" applyFill="1"/>
    <xf numFmtId="0" fontId="14" fillId="32" borderId="55" xfId="52" applyFont="1" applyFill="1" applyBorder="1" applyAlignment="1">
      <alignment horizontal="center" vertical="center"/>
    </xf>
    <xf numFmtId="0" fontId="11" fillId="25" borderId="11" xfId="62" applyFont="1" applyFill="1" applyBorder="1" applyAlignment="1">
      <alignment horizontal="center"/>
    </xf>
    <xf numFmtId="0" fontId="12" fillId="25" borderId="0" xfId="62" applyFont="1" applyFill="1" applyBorder="1" applyAlignment="1">
      <alignment horizontal="left" indent="1"/>
    </xf>
    <xf numFmtId="0" fontId="85" fillId="25" borderId="0" xfId="62" applyFont="1" applyFill="1" applyBorder="1" applyAlignment="1">
      <alignment horizontal="left"/>
    </xf>
    <xf numFmtId="0" fontId="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99"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3" fillId="25" borderId="0" xfId="70" applyFont="1" applyFill="1"/>
    <xf numFmtId="0" fontId="13" fillId="25" borderId="20" xfId="70" applyFont="1" applyFill="1" applyBorder="1"/>
    <xf numFmtId="1" fontId="16" fillId="26" borderId="0" xfId="70" applyNumberFormat="1" applyFont="1" applyFill="1" applyBorder="1" applyAlignment="1">
      <alignment horizontal="right"/>
    </xf>
    <xf numFmtId="0" fontId="13" fillId="0" borderId="0" xfId="70" applyFont="1"/>
    <xf numFmtId="0" fontId="12" fillId="26" borderId="0" xfId="70" applyFont="1" applyFill="1" applyBorder="1" applyAlignment="1">
      <alignment horizontal="left"/>
    </xf>
    <xf numFmtId="0" fontId="57" fillId="25" borderId="0" xfId="70" applyFont="1" applyFill="1"/>
    <xf numFmtId="0" fontId="89" fillId="25" borderId="20" xfId="70" applyFont="1" applyFill="1" applyBorder="1"/>
    <xf numFmtId="0" fontId="94" fillId="25" borderId="0" xfId="70" applyFont="1" applyFill="1" applyBorder="1" applyAlignment="1">
      <alignment horizontal="left"/>
    </xf>
    <xf numFmtId="0" fontId="29" fillId="25" borderId="0" xfId="70" applyFont="1" applyFill="1"/>
    <xf numFmtId="0" fontId="97" fillId="25" borderId="20" xfId="70" applyFont="1" applyFill="1" applyBorder="1"/>
    <xf numFmtId="3" fontId="99" fillId="26" borderId="0" xfId="70" applyNumberFormat="1" applyFont="1" applyFill="1" applyBorder="1" applyAlignment="1">
      <alignment horizontal="right"/>
    </xf>
    <xf numFmtId="0" fontId="29" fillId="0" borderId="0" xfId="70" applyFont="1"/>
    <xf numFmtId="3" fontId="16" fillId="26" borderId="0" xfId="70" applyNumberFormat="1" applyFont="1" applyFill="1" applyBorder="1" applyAlignment="1">
      <alignment horizontal="right"/>
    </xf>
    <xf numFmtId="3" fontId="5" fillId="25" borderId="0" xfId="70" applyNumberFormat="1" applyFont="1" applyFill="1" applyBorder="1"/>
    <xf numFmtId="0" fontId="86" fillId="25" borderId="20" xfId="70" applyFont="1" applyFill="1" applyBorder="1"/>
    <xf numFmtId="167" fontId="99" fillId="26" borderId="0" xfId="70" applyNumberFormat="1" applyFont="1" applyFill="1" applyBorder="1" applyAlignment="1">
      <alignment horizontal="right"/>
    </xf>
    <xf numFmtId="0" fontId="28" fillId="25" borderId="0" xfId="70" applyFont="1" applyFill="1" applyBorder="1" applyAlignment="1">
      <alignment horizontal="left"/>
    </xf>
    <xf numFmtId="1" fontId="12" fillId="25" borderId="0" xfId="70" applyNumberFormat="1" applyFont="1" applyFill="1" applyBorder="1" applyAlignment="1">
      <alignment horizontal="left" indent="1"/>
    </xf>
    <xf numFmtId="1" fontId="12" fillId="28" borderId="0" xfId="70" applyNumberFormat="1" applyFont="1" applyFill="1" applyBorder="1" applyAlignment="1">
      <alignment horizontal="left" indent="1"/>
    </xf>
    <xf numFmtId="165" fontId="16" fillId="26" borderId="0" xfId="70" applyNumberFormat="1" applyFont="1" applyFill="1" applyBorder="1" applyAlignment="1">
      <alignment horizontal="right"/>
    </xf>
    <xf numFmtId="0" fontId="29" fillId="25" borderId="0" xfId="70" applyFont="1" applyFill="1" applyBorder="1" applyAlignment="1"/>
    <xf numFmtId="0" fontId="57" fillId="25" borderId="0" xfId="70" applyFont="1" applyFill="1" applyBorder="1" applyAlignment="1"/>
    <xf numFmtId="0" fontId="2" fillId="26" borderId="20" xfId="70" applyFill="1" applyBorder="1"/>
    <xf numFmtId="0" fontId="16" fillId="26" borderId="0" xfId="70" applyFont="1" applyFill="1" applyBorder="1"/>
    <xf numFmtId="0" fontId="59" fillId="26" borderId="0" xfId="70" applyFont="1" applyFill="1" applyBorder="1" applyAlignment="1"/>
    <xf numFmtId="0" fontId="29" fillId="26" borderId="0" xfId="70" applyFont="1" applyFill="1" applyBorder="1"/>
    <xf numFmtId="0" fontId="16" fillId="26" borderId="0" xfId="70" applyFont="1" applyFill="1" applyBorder="1" applyAlignment="1">
      <alignment horizontal="left" wrapText="1"/>
    </xf>
    <xf numFmtId="0" fontId="5" fillId="26" borderId="0" xfId="70" applyFont="1" applyFill="1" applyBorder="1"/>
    <xf numFmtId="0" fontId="57" fillId="26" borderId="0" xfId="70" applyFont="1" applyFill="1" applyBorder="1"/>
    <xf numFmtId="0" fontId="11" fillId="26" borderId="0" xfId="70" applyFont="1" applyFill="1" applyBorder="1" applyAlignment="1">
      <alignment horizontal="center"/>
    </xf>
    <xf numFmtId="0" fontId="11" fillId="26" borderId="0" xfId="70" applyFont="1" applyFill="1" applyBorder="1" applyAlignment="1"/>
    <xf numFmtId="0" fontId="18" fillId="26" borderId="0" xfId="70" applyFont="1" applyFill="1" applyBorder="1" applyAlignment="1">
      <alignment horizontal="left"/>
    </xf>
    <xf numFmtId="0" fontId="10" fillId="25" borderId="0" xfId="70" applyFont="1" applyFill="1"/>
    <xf numFmtId="0" fontId="10" fillId="26" borderId="20" xfId="70" applyFont="1" applyFill="1" applyBorder="1"/>
    <xf numFmtId="0" fontId="11" fillId="26" borderId="0" xfId="70" applyFont="1" applyFill="1" applyBorder="1" applyAlignment="1">
      <alignment horizontal="left" indent="1"/>
    </xf>
    <xf numFmtId="0" fontId="10" fillId="0" borderId="0" xfId="70" applyFont="1"/>
    <xf numFmtId="165" fontId="10" fillId="0" borderId="0" xfId="70" applyNumberFormat="1" applyFont="1"/>
    <xf numFmtId="167" fontId="12" fillId="26" borderId="0" xfId="70" applyNumberFormat="1" applyFont="1" applyFill="1" applyBorder="1" applyAlignment="1">
      <alignment horizontal="center"/>
    </xf>
    <xf numFmtId="165" fontId="9" fillId="26" borderId="0" xfId="70" applyNumberFormat="1" applyFont="1" applyFill="1" applyBorder="1" applyAlignment="1">
      <alignment horizontal="center"/>
    </xf>
    <xf numFmtId="0" fontId="13" fillId="26" borderId="20" xfId="70" applyFont="1" applyFill="1" applyBorder="1"/>
    <xf numFmtId="0" fontId="12" fillId="26" borderId="20" xfId="70" applyFont="1" applyFill="1" applyBorder="1"/>
    <xf numFmtId="0" fontId="3" fillId="26" borderId="0" xfId="70" applyFont="1" applyFill="1" applyBorder="1" applyAlignment="1">
      <alignment horizontal="center" wrapText="1"/>
    </xf>
    <xf numFmtId="0" fontId="3" fillId="26" borderId="0" xfId="70" applyFont="1" applyFill="1" applyBorder="1"/>
    <xf numFmtId="0" fontId="9" fillId="26" borderId="0" xfId="70" applyFont="1" applyFill="1" applyBorder="1" applyAlignment="1">
      <alignment horizontal="left" indent="1"/>
    </xf>
    <xf numFmtId="0" fontId="3" fillId="26" borderId="20" xfId="70" applyFont="1" applyFill="1" applyBorder="1"/>
    <xf numFmtId="0" fontId="101" fillId="26" borderId="0" xfId="70" applyFont="1" applyFill="1" applyBorder="1" applyAlignment="1">
      <alignment horizontal="left"/>
    </xf>
    <xf numFmtId="49" fontId="12" fillId="25" borderId="0" xfId="70" applyNumberFormat="1" applyFont="1" applyFill="1" applyBorder="1" applyAlignment="1">
      <alignment horizontal="right"/>
    </xf>
    <xf numFmtId="0" fontId="14" fillId="25" borderId="0" xfId="70" applyFont="1" applyFill="1" applyBorder="1" applyAlignment="1">
      <alignment horizontal="center" vertical="center"/>
    </xf>
    <xf numFmtId="0" fontId="2" fillId="0" borderId="0" xfId="70" applyFill="1" applyBorder="1"/>
    <xf numFmtId="0" fontId="12" fillId="0"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5" fillId="25" borderId="0" xfId="70" applyFont="1" applyFill="1" applyBorder="1"/>
    <xf numFmtId="3" fontId="97" fillId="25" borderId="0" xfId="63" applyNumberFormat="1" applyFont="1" applyFill="1" applyBorder="1" applyAlignment="1"/>
    <xf numFmtId="1" fontId="11" fillId="26" borderId="12" xfId="63" applyNumberFormat="1" applyFont="1" applyFill="1" applyBorder="1" applyAlignment="1">
      <alignment horizontal="center" vertical="center"/>
    </xf>
    <xf numFmtId="0" fontId="68" fillId="0" borderId="0" xfId="0" applyFont="1"/>
    <xf numFmtId="0" fontId="71" fillId="25" borderId="0" xfId="0" applyFont="1" applyFill="1" applyBorder="1"/>
    <xf numFmtId="0" fontId="91" fillId="25" borderId="0" xfId="0" applyFont="1" applyFill="1" applyBorder="1" applyAlignment="1">
      <alignment horizontal="left" vertical="center"/>
    </xf>
    <xf numFmtId="0" fontId="0" fillId="25" borderId="21" xfId="0" applyFill="1" applyBorder="1"/>
    <xf numFmtId="0" fontId="5"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55" fillId="0" borderId="0" xfId="0" applyFont="1"/>
    <xf numFmtId="2" fontId="16"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6" fillId="26" borderId="0" xfId="0" applyFont="1" applyFill="1" applyBorder="1" applyAlignment="1">
      <alignment horizontal="right"/>
    </xf>
    <xf numFmtId="164" fontId="16" fillId="25" borderId="0" xfId="0" applyNumberFormat="1" applyFont="1" applyFill="1" applyBorder="1" applyAlignment="1">
      <alignment horizontal="right"/>
    </xf>
    <xf numFmtId="0" fontId="117" fillId="26" borderId="16" xfId="0" applyFont="1" applyFill="1" applyBorder="1" applyAlignment="1">
      <alignment vertical="center"/>
    </xf>
    <xf numFmtId="0" fontId="117" fillId="26" borderId="17" xfId="0" applyFont="1" applyFill="1" applyBorder="1" applyAlignment="1">
      <alignment vertical="center"/>
    </xf>
    <xf numFmtId="164" fontId="99" fillId="25" borderId="0" xfId="0" applyNumberFormat="1" applyFont="1" applyFill="1" applyBorder="1" applyAlignment="1">
      <alignment horizontal="right"/>
    </xf>
    <xf numFmtId="164" fontId="99"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5"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9" fillId="25" borderId="0" xfId="0" applyFont="1" applyFill="1" applyBorder="1" applyAlignment="1"/>
    <xf numFmtId="0" fontId="99" fillId="26" borderId="0" xfId="0" applyFont="1" applyFill="1" applyBorder="1" applyAlignment="1"/>
    <xf numFmtId="0" fontId="87"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9" fillId="25" borderId="0" xfId="0" applyFont="1" applyFill="1" applyBorder="1"/>
    <xf numFmtId="0" fontId="118" fillId="26" borderId="16" xfId="0" applyFont="1" applyFill="1" applyBorder="1" applyAlignment="1">
      <alignment vertical="center"/>
    </xf>
    <xf numFmtId="0" fontId="118" fillId="26" borderId="17" xfId="0" applyFont="1" applyFill="1" applyBorder="1" applyAlignment="1">
      <alignment vertical="center"/>
    </xf>
    <xf numFmtId="0" fontId="9" fillId="26" borderId="0" xfId="0" applyFont="1" applyFill="1" applyBorder="1"/>
    <xf numFmtId="0" fontId="79" fillId="25" borderId="0" xfId="0" applyFont="1" applyFill="1" applyBorder="1" applyAlignment="1">
      <alignment vertical="center"/>
    </xf>
    <xf numFmtId="0" fontId="56" fillId="25" borderId="0" xfId="0" applyFont="1" applyFill="1" applyBorder="1"/>
    <xf numFmtId="0" fontId="21" fillId="25" borderId="0" xfId="0" applyFont="1" applyFill="1" applyBorder="1"/>
    <xf numFmtId="164" fontId="12"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2" fillId="26" borderId="0" xfId="62" applyNumberFormat="1" applyFont="1" applyFill="1" applyBorder="1" applyAlignment="1">
      <alignment horizontal="right" indent="1"/>
    </xf>
    <xf numFmtId="167" fontId="85" fillId="27" borderId="0" xfId="40" applyNumberFormat="1" applyFont="1" applyFill="1" applyBorder="1" applyAlignment="1">
      <alignment horizontal="right" wrapText="1" indent="1"/>
    </xf>
    <xf numFmtId="167" fontId="12" fillId="27" borderId="0" xfId="40" applyNumberFormat="1" applyFont="1" applyFill="1" applyBorder="1" applyAlignment="1">
      <alignment horizontal="right" wrapText="1" indent="1"/>
    </xf>
    <xf numFmtId="165" fontId="85" fillId="27" borderId="0" xfId="58" applyNumberFormat="1" applyFont="1" applyFill="1" applyBorder="1" applyAlignment="1">
      <alignment horizontal="right" wrapText="1" indent="1"/>
    </xf>
    <xf numFmtId="2" fontId="12" fillId="27" borderId="0" xfId="40" applyNumberFormat="1" applyFont="1" applyFill="1" applyBorder="1" applyAlignment="1">
      <alignment horizontal="right" wrapText="1" indent="1"/>
    </xf>
    <xf numFmtId="167" fontId="85" fillId="26" borderId="0" xfId="62" applyNumberFormat="1" applyFont="1" applyFill="1" applyBorder="1" applyAlignment="1">
      <alignment horizontal="right" indent="1"/>
    </xf>
    <xf numFmtId="0" fontId="16" fillId="25" borderId="0" xfId="62" applyFont="1" applyFill="1" applyBorder="1" applyAlignment="1">
      <alignment horizontal="right"/>
    </xf>
    <xf numFmtId="0" fontId="2" fillId="25" borderId="0" xfId="62" applyFill="1" applyBorder="1" applyAlignment="1">
      <alignment vertical="top"/>
    </xf>
    <xf numFmtId="0" fontId="16" fillId="24" borderId="0" xfId="40" applyFont="1" applyFill="1" applyBorder="1" applyAlignment="1">
      <alignment vertical="top"/>
    </xf>
    <xf numFmtId="0" fontId="69" fillId="0" borderId="0" xfId="51" applyFont="1" applyAlignment="1">
      <alignment horizontal="left"/>
    </xf>
    <xf numFmtId="0" fontId="2" fillId="25" borderId="20" xfId="70" applyFill="1" applyBorder="1" applyAlignment="1">
      <alignment vertical="center"/>
    </xf>
    <xf numFmtId="0" fontId="11" fillId="25" borderId="0" xfId="70" applyFont="1" applyFill="1" applyBorder="1" applyAlignment="1">
      <alignment horizontal="center" vertical="center"/>
    </xf>
    <xf numFmtId="0" fontId="11" fillId="25" borderId="0" xfId="70" applyFont="1" applyFill="1" applyBorder="1" applyAlignment="1">
      <alignment vertical="center"/>
    </xf>
    <xf numFmtId="167" fontId="12" fillId="25" borderId="0" xfId="70" applyNumberFormat="1" applyFont="1" applyFill="1" applyBorder="1" applyAlignment="1">
      <alignment horizontal="center"/>
    </xf>
    <xf numFmtId="1" fontId="12" fillId="25" borderId="0" xfId="70" applyNumberFormat="1" applyFont="1" applyFill="1" applyBorder="1" applyAlignment="1">
      <alignment horizontal="center"/>
    </xf>
    <xf numFmtId="0" fontId="86" fillId="0" borderId="0" xfId="63" applyFont="1" applyAlignment="1">
      <alignment horizontal="right"/>
    </xf>
    <xf numFmtId="0" fontId="3" fillId="26" borderId="0" xfId="63" applyFont="1" applyFill="1" applyAlignment="1"/>
    <xf numFmtId="0" fontId="11" fillId="25" borderId="0" xfId="62" applyFont="1" applyFill="1" applyBorder="1" applyAlignment="1">
      <alignment horizontal="left" indent="1"/>
    </xf>
    <xf numFmtId="167" fontId="12" fillId="27" borderId="0" xfId="40" applyNumberFormat="1" applyFont="1" applyFill="1" applyBorder="1" applyAlignment="1">
      <alignment horizontal="center" wrapText="1"/>
    </xf>
    <xf numFmtId="0" fontId="12" fillId="25" borderId="0" xfId="70" applyFont="1" applyFill="1" applyBorder="1" applyAlignment="1">
      <alignment horizontal="left"/>
    </xf>
    <xf numFmtId="0" fontId="2" fillId="26" borderId="0" xfId="70" applyFill="1"/>
    <xf numFmtId="0" fontId="16" fillId="25" borderId="0" xfId="70" applyFont="1" applyFill="1" applyBorder="1" applyAlignment="1">
      <alignment horizontal="right"/>
    </xf>
    <xf numFmtId="0" fontId="12" fillId="27" borderId="0" xfId="40" applyFont="1" applyFill="1" applyBorder="1" applyAlignment="1">
      <alignment horizontal="left" vertical="center"/>
    </xf>
    <xf numFmtId="0" fontId="2" fillId="0" borderId="18" xfId="70" applyFill="1" applyBorder="1"/>
    <xf numFmtId="0" fontId="2" fillId="25" borderId="18" xfId="70" applyFill="1" applyBorder="1" applyAlignment="1">
      <alignment horizontal="center"/>
    </xf>
    <xf numFmtId="0" fontId="49" fillId="25" borderId="0" xfId="70" applyFont="1" applyFill="1" applyBorder="1" applyAlignment="1">
      <alignment horizontal="left"/>
    </xf>
    <xf numFmtId="0" fontId="49" fillId="25" borderId="0" xfId="70" applyFont="1" applyFill="1" applyBorder="1" applyAlignment="1">
      <alignment horizontal="center"/>
    </xf>
    <xf numFmtId="0" fontId="2" fillId="25" borderId="0" xfId="70" applyFill="1" applyBorder="1" applyAlignment="1">
      <alignment horizontal="center"/>
    </xf>
    <xf numFmtId="0" fontId="121" fillId="25" borderId="20" xfId="70" applyFont="1" applyFill="1" applyBorder="1"/>
    <xf numFmtId="167" fontId="85" fillId="26" borderId="10" xfId="70" applyNumberFormat="1" applyFont="1" applyFill="1" applyBorder="1" applyAlignment="1">
      <alignment horizontal="right" indent="3"/>
    </xf>
    <xf numFmtId="167" fontId="2" fillId="25" borderId="0" xfId="70" applyNumberFormat="1" applyFill="1" applyBorder="1"/>
    <xf numFmtId="167" fontId="11" fillId="27" borderId="0" xfId="40" applyNumberFormat="1" applyFont="1" applyFill="1" applyBorder="1" applyAlignment="1">
      <alignment horizontal="right" wrapText="1" indent="3"/>
    </xf>
    <xf numFmtId="3" fontId="100" fillId="25" borderId="0" xfId="70" applyNumberFormat="1" applyFont="1" applyFill="1" applyBorder="1" applyAlignment="1">
      <alignment horizontal="left"/>
    </xf>
    <xf numFmtId="0" fontId="10" fillId="25" borderId="0" xfId="70" applyFont="1" applyFill="1" applyBorder="1" applyAlignment="1">
      <alignment horizontal="center"/>
    </xf>
    <xf numFmtId="0" fontId="2" fillId="0" borderId="0" xfId="70" applyAlignment="1">
      <alignment horizontal="center"/>
    </xf>
    <xf numFmtId="0" fontId="2" fillId="26" borderId="0" xfId="70" applyFill="1" applyBorder="1" applyAlignment="1">
      <alignment vertical="center"/>
    </xf>
    <xf numFmtId="0" fontId="3" fillId="25" borderId="0" xfId="70" applyFont="1" applyFill="1"/>
    <xf numFmtId="0" fontId="3" fillId="25" borderId="20" xfId="70" applyFont="1" applyFill="1" applyBorder="1"/>
    <xf numFmtId="3" fontId="12" fillId="25" borderId="0" xfId="70" applyNumberFormat="1" applyFont="1" applyFill="1" applyBorder="1" applyAlignment="1">
      <alignment horizontal="right"/>
    </xf>
    <xf numFmtId="0" fontId="3" fillId="25" borderId="0" xfId="70" applyFont="1" applyFill="1" applyAlignment="1">
      <alignment vertical="top"/>
    </xf>
    <xf numFmtId="0" fontId="3" fillId="25" borderId="20" xfId="70" applyFont="1" applyFill="1" applyBorder="1" applyAlignment="1">
      <alignment vertical="top"/>
    </xf>
    <xf numFmtId="0" fontId="3" fillId="25" borderId="0" xfId="70" applyFont="1" applyFill="1" applyBorder="1" applyAlignment="1">
      <alignment vertical="top"/>
    </xf>
    <xf numFmtId="0" fontId="3" fillId="0" borderId="0" xfId="70" applyFont="1" applyAlignment="1">
      <alignment vertical="top"/>
    </xf>
    <xf numFmtId="0" fontId="3" fillId="25" borderId="0" xfId="70" applyFont="1" applyFill="1" applyBorder="1" applyAlignment="1">
      <alignment horizontal="center"/>
    </xf>
    <xf numFmtId="0" fontId="5" fillId="25" borderId="0" xfId="70" applyFont="1" applyFill="1" applyBorder="1" applyAlignment="1">
      <alignment vertical="top"/>
    </xf>
    <xf numFmtId="0" fontId="14" fillId="31" borderId="20" xfId="70" applyFont="1" applyFill="1" applyBorder="1" applyAlignment="1">
      <alignment horizontal="center" vertical="center"/>
    </xf>
    <xf numFmtId="0" fontId="2" fillId="0" borderId="0" xfId="70" applyFill="1" applyAlignment="1">
      <alignment vertical="top"/>
    </xf>
    <xf numFmtId="0" fontId="2" fillId="0" borderId="0" xfId="70" applyFill="1" applyBorder="1" applyAlignment="1">
      <alignment vertical="top"/>
    </xf>
    <xf numFmtId="0" fontId="29" fillId="0" borderId="0" xfId="70" applyFont="1" applyFill="1" applyBorder="1"/>
    <xf numFmtId="0" fontId="5" fillId="0" borderId="0" xfId="70" applyFont="1" applyFill="1" applyBorder="1" applyAlignment="1">
      <alignment vertical="top"/>
    </xf>
    <xf numFmtId="0" fontId="13" fillId="0" borderId="0" xfId="70" applyFont="1" applyFill="1" applyBorder="1"/>
    <xf numFmtId="0" fontId="13" fillId="0" borderId="0" xfId="70" applyFont="1" applyFill="1" applyBorder="1" applyAlignment="1">
      <alignment horizontal="center"/>
    </xf>
    <xf numFmtId="49" fontId="12" fillId="0" borderId="0" xfId="70" applyNumberFormat="1" applyFont="1" applyFill="1" applyBorder="1" applyAlignment="1">
      <alignment horizontal="right"/>
    </xf>
    <xf numFmtId="0" fontId="111" fillId="37" borderId="0" xfId="68" applyFill="1" applyBorder="1" applyAlignment="1" applyProtection="1"/>
    <xf numFmtId="0" fontId="29" fillId="25" borderId="0" xfId="70" applyFont="1" applyFill="1" applyBorder="1" applyAlignment="1">
      <alignment vertical="top"/>
    </xf>
    <xf numFmtId="0" fontId="12" fillId="25" borderId="0" xfId="70" applyFont="1" applyFill="1" applyBorder="1" applyAlignment="1">
      <alignment vertical="top"/>
    </xf>
    <xf numFmtId="1" fontId="12" fillId="25" borderId="0" xfId="70" applyNumberFormat="1" applyFont="1" applyFill="1" applyBorder="1" applyAlignment="1">
      <alignment horizontal="center" vertical="top"/>
    </xf>
    <xf numFmtId="1" fontId="12" fillId="25" borderId="0" xfId="70" applyNumberFormat="1" applyFont="1" applyFill="1" applyBorder="1" applyAlignment="1">
      <alignment vertical="top"/>
    </xf>
    <xf numFmtId="0" fontId="2" fillId="25" borderId="0" xfId="70" applyNumberFormat="1" applyFont="1" applyFill="1" applyBorder="1" applyAlignment="1">
      <alignment vertical="top"/>
    </xf>
    <xf numFmtId="0" fontId="3" fillId="0" borderId="0" xfId="62" applyFont="1" applyAlignment="1">
      <alignment horizontal="right"/>
    </xf>
    <xf numFmtId="0" fontId="16" fillId="25" borderId="0" xfId="62" applyFont="1" applyFill="1" applyBorder="1" applyAlignment="1">
      <alignment horizontal="justify" wrapText="1"/>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9" fillId="25" borderId="22" xfId="62" applyFont="1" applyFill="1" applyBorder="1" applyAlignment="1">
      <alignment horizontal="left"/>
    </xf>
    <xf numFmtId="1" fontId="2" fillId="0" borderId="0" xfId="70" applyNumberFormat="1"/>
    <xf numFmtId="0" fontId="61" fillId="25" borderId="19" xfId="0" applyFont="1" applyFill="1" applyBorder="1"/>
    <xf numFmtId="0" fontId="5" fillId="25" borderId="19" xfId="0" applyFont="1" applyFill="1" applyBorder="1" applyAlignment="1"/>
    <xf numFmtId="0" fontId="2" fillId="0" borderId="0" xfId="62" applyFill="1" applyBorder="1"/>
    <xf numFmtId="0" fontId="2" fillId="0" borderId="0" xfId="62" applyFill="1" applyBorder="1" applyAlignment="1"/>
    <xf numFmtId="0" fontId="5" fillId="0" borderId="0" xfId="62" applyFont="1" applyAlignment="1">
      <alignment vertical="center"/>
    </xf>
    <xf numFmtId="0" fontId="85" fillId="26" borderId="0" xfId="70" applyFont="1" applyFill="1" applyBorder="1" applyAlignment="1">
      <alignment horizontal="left"/>
    </xf>
    <xf numFmtId="3" fontId="2" fillId="25" borderId="0" xfId="70" applyNumberFormat="1" applyFill="1"/>
    <xf numFmtId="0" fontId="11" fillId="25" borderId="18" xfId="70" applyFont="1" applyFill="1" applyBorder="1" applyAlignment="1"/>
    <xf numFmtId="0" fontId="94" fillId="25" borderId="19" xfId="63" applyFont="1" applyFill="1" applyBorder="1" applyAlignment="1"/>
    <xf numFmtId="0" fontId="16" fillId="26" borderId="0" xfId="63" applyFont="1" applyFill="1" applyBorder="1" applyAlignment="1">
      <alignment horizontal="left"/>
    </xf>
    <xf numFmtId="3" fontId="125" fillId="26" borderId="0" xfId="63" applyNumberFormat="1" applyFont="1" applyFill="1" applyBorder="1" applyAlignment="1">
      <alignment horizontal="center"/>
    </xf>
    <xf numFmtId="3" fontId="125" fillId="26" borderId="0" xfId="63" applyNumberFormat="1" applyFont="1" applyFill="1" applyBorder="1" applyAlignment="1">
      <alignment horizontal="right"/>
    </xf>
    <xf numFmtId="167" fontId="81"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5" fillId="26" borderId="0" xfId="70" applyNumberFormat="1" applyFont="1" applyFill="1" applyBorder="1"/>
    <xf numFmtId="165" fontId="9" fillId="26" borderId="0" xfId="70" applyNumberFormat="1" applyFont="1" applyFill="1" applyBorder="1" applyAlignment="1">
      <alignment horizontal="right"/>
    </xf>
    <xf numFmtId="0" fontId="9" fillId="26" borderId="0" xfId="62" applyFont="1" applyFill="1" applyBorder="1" applyAlignment="1">
      <alignment horizontal="left" indent="1"/>
    </xf>
    <xf numFmtId="0" fontId="9" fillId="26" borderId="0" xfId="62" applyFont="1" applyFill="1" applyBorder="1" applyAlignment="1"/>
    <xf numFmtId="0" fontId="82" fillId="26" borderId="0" xfId="62" applyFont="1" applyFill="1" applyBorder="1" applyAlignment="1">
      <alignment horizontal="left" indent="1"/>
    </xf>
    <xf numFmtId="0" fontId="9" fillId="26" borderId="36" xfId="62" applyFont="1" applyFill="1" applyBorder="1" applyAlignment="1">
      <alignment horizontal="left" indent="1"/>
    </xf>
    <xf numFmtId="0" fontId="9" fillId="26" borderId="36" xfId="62" applyFont="1" applyFill="1" applyBorder="1" applyAlignment="1"/>
    <xf numFmtId="165" fontId="12" fillId="26" borderId="0" xfId="70" applyNumberFormat="1" applyFont="1" applyFill="1" applyBorder="1" applyAlignment="1">
      <alignment horizontal="center"/>
    </xf>
    <xf numFmtId="0" fontId="16" fillId="25" borderId="0" xfId="0" applyFont="1" applyFill="1" applyBorder="1" applyAlignment="1">
      <alignment vertical="top"/>
    </xf>
    <xf numFmtId="0" fontId="12" fillId="25" borderId="0" xfId="0" applyFont="1" applyFill="1" applyBorder="1" applyAlignment="1">
      <alignment horizontal="right"/>
    </xf>
    <xf numFmtId="0" fontId="2" fillId="25" borderId="19" xfId="70" applyFill="1" applyBorder="1"/>
    <xf numFmtId="0" fontId="90" fillId="26" borderId="15" xfId="70" applyFont="1" applyFill="1" applyBorder="1" applyAlignment="1">
      <alignment vertical="center"/>
    </xf>
    <xf numFmtId="0" fontId="117" fillId="26" borderId="16" xfId="70" applyFont="1" applyFill="1" applyBorder="1" applyAlignment="1">
      <alignment vertical="center"/>
    </xf>
    <xf numFmtId="0" fontId="117"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5" fillId="25" borderId="0" xfId="70" applyFont="1" applyFill="1" applyBorder="1" applyAlignment="1">
      <alignment vertical="center"/>
    </xf>
    <xf numFmtId="0" fontId="2" fillId="0" borderId="0" xfId="70" applyBorder="1" applyAlignment="1">
      <alignment vertical="center"/>
    </xf>
    <xf numFmtId="0" fontId="91" fillId="25" borderId="0" xfId="70" applyFont="1" applyFill="1" applyBorder="1" applyAlignment="1">
      <alignment horizontal="left" vertical="center"/>
    </xf>
    <xf numFmtId="0" fontId="14" fillId="32" borderId="19" xfId="70" applyFont="1" applyFill="1" applyBorder="1" applyAlignment="1">
      <alignment horizontal="center" vertical="center"/>
    </xf>
    <xf numFmtId="3" fontId="3" fillId="25" borderId="22" xfId="70" applyNumberFormat="1" applyFont="1" applyFill="1" applyBorder="1" applyAlignment="1">
      <alignment horizontal="center"/>
    </xf>
    <xf numFmtId="0" fontId="3" fillId="25" borderId="22" xfId="70" applyFont="1" applyFill="1" applyBorder="1" applyAlignment="1">
      <alignment horizontal="center"/>
    </xf>
    <xf numFmtId="3" fontId="3" fillId="25" borderId="0" xfId="70" applyNumberFormat="1" applyFont="1" applyFill="1" applyBorder="1" applyAlignment="1">
      <alignment horizontal="center"/>
    </xf>
    <xf numFmtId="0" fontId="15"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5" fillId="25" borderId="0" xfId="70" applyFont="1" applyFill="1" applyBorder="1" applyAlignment="1">
      <alignment vertical="center"/>
    </xf>
    <xf numFmtId="0" fontId="63" fillId="25" borderId="0" xfId="70" applyFont="1" applyFill="1" applyBorder="1" applyAlignment="1">
      <alignment horizontal="center" vertical="center"/>
    </xf>
    <xf numFmtId="0" fontId="86" fillId="25" borderId="0" xfId="70" applyFont="1" applyFill="1"/>
    <xf numFmtId="0" fontId="86" fillId="0" borderId="0" xfId="70" applyFont="1"/>
    <xf numFmtId="0" fontId="86" fillId="0" borderId="0" xfId="70" applyFont="1" applyFill="1"/>
    <xf numFmtId="165" fontId="88"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xf>
    <xf numFmtId="165" fontId="3" fillId="25" borderId="0" xfId="70" applyNumberFormat="1" applyFont="1" applyFill="1" applyBorder="1" applyAlignment="1">
      <alignment horizontal="right" vertical="center"/>
    </xf>
    <xf numFmtId="0" fontId="85" fillId="25" borderId="0" xfId="70" applyFont="1" applyFill="1" applyBorder="1" applyAlignment="1">
      <alignment horizontal="center" vertical="center"/>
    </xf>
    <xf numFmtId="165" fontId="88" fillId="25" borderId="0" xfId="70" applyNumberFormat="1" applyFont="1" applyFill="1" applyBorder="1" applyAlignment="1">
      <alignment horizontal="center" vertical="center"/>
    </xf>
    <xf numFmtId="165" fontId="85" fillId="26" borderId="0" xfId="70" applyNumberFormat="1" applyFont="1" applyFill="1" applyBorder="1" applyAlignment="1">
      <alignment horizontal="right" vertical="center" wrapText="1"/>
    </xf>
    <xf numFmtId="0" fontId="89" fillId="25" borderId="0" xfId="70" applyFont="1" applyFill="1" applyAlignment="1">
      <alignment vertical="center"/>
    </xf>
    <xf numFmtId="0" fontId="89" fillId="25" borderId="20" xfId="70" applyFont="1" applyFill="1" applyBorder="1" applyAlignment="1">
      <alignment vertical="center"/>
    </xf>
    <xf numFmtId="0" fontId="89" fillId="0" borderId="0" xfId="70" applyFont="1" applyFill="1" applyBorder="1" applyAlignment="1">
      <alignment vertical="center"/>
    </xf>
    <xf numFmtId="165" fontId="85" fillId="26" borderId="0" xfId="70" applyNumberFormat="1" applyFont="1" applyFill="1" applyBorder="1" applyAlignment="1">
      <alignment horizontal="right" vertical="center"/>
    </xf>
    <xf numFmtId="0" fontId="89" fillId="0" borderId="0" xfId="70" applyFont="1" applyAlignment="1">
      <alignment vertical="center"/>
    </xf>
    <xf numFmtId="0" fontId="89" fillId="0" borderId="0" xfId="70" applyFont="1" applyFill="1" applyAlignment="1">
      <alignment vertical="center"/>
    </xf>
    <xf numFmtId="49" fontId="12" fillId="25" borderId="0" xfId="70" applyNumberFormat="1" applyFont="1" applyFill="1" applyBorder="1" applyAlignment="1">
      <alignment horizontal="left" indent="1"/>
    </xf>
    <xf numFmtId="165" fontId="3" fillId="25" borderId="0" xfId="70" applyNumberFormat="1" applyFont="1" applyFill="1" applyBorder="1" applyAlignment="1">
      <alignment horizontal="center" vertical="center"/>
    </xf>
    <xf numFmtId="49" fontId="88" fillId="25" borderId="0" xfId="70" applyNumberFormat="1" applyFont="1" applyFill="1" applyBorder="1" applyAlignment="1">
      <alignment horizontal="left" indent="1"/>
    </xf>
    <xf numFmtId="0" fontId="85" fillId="0" borderId="0" xfId="70" applyFont="1"/>
    <xf numFmtId="0" fontId="24" fillId="25" borderId="0" xfId="70" applyFont="1" applyFill="1"/>
    <xf numFmtId="0" fontId="24" fillId="25" borderId="20" xfId="70" applyFont="1" applyFill="1" applyBorder="1"/>
    <xf numFmtId="49" fontId="11" fillId="25" borderId="0" xfId="70" applyNumberFormat="1" applyFont="1" applyFill="1" applyBorder="1" applyAlignment="1">
      <alignment horizontal="left" indent="1"/>
    </xf>
    <xf numFmtId="0" fontId="24" fillId="0" borderId="0" xfId="70" applyFont="1"/>
    <xf numFmtId="0" fontId="24" fillId="0" borderId="0" xfId="70" applyFont="1" applyFill="1"/>
    <xf numFmtId="0" fontId="85" fillId="25" borderId="0" xfId="70" applyFont="1" applyFill="1"/>
    <xf numFmtId="0" fontId="85" fillId="25" borderId="20" xfId="70" applyFont="1" applyFill="1" applyBorder="1"/>
    <xf numFmtId="49" fontId="85" fillId="25" borderId="0" xfId="70" applyNumberFormat="1" applyFont="1" applyFill="1" applyBorder="1" applyAlignment="1">
      <alignment horizontal="left" indent="1"/>
    </xf>
    <xf numFmtId="0" fontId="85"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4" fillId="32" borderId="20" xfId="70" applyFont="1" applyFill="1" applyBorder="1" applyAlignment="1">
      <alignment horizontal="center" vertical="center"/>
    </xf>
    <xf numFmtId="49" fontId="3" fillId="25" borderId="0" xfId="70" applyNumberFormat="1" applyFont="1" applyFill="1" applyBorder="1" applyAlignment="1">
      <alignment horizontal="center"/>
    </xf>
    <xf numFmtId="49" fontId="12" fillId="25" borderId="0" xfId="70" applyNumberFormat="1" applyFont="1" applyFill="1" applyBorder="1" applyAlignment="1">
      <alignment horizontal="center"/>
    </xf>
    <xf numFmtId="0" fontId="12" fillId="25" borderId="0" xfId="70" applyNumberFormat="1" applyFont="1" applyFill="1" applyBorder="1" applyAlignment="1">
      <alignment horizontal="center"/>
    </xf>
    <xf numFmtId="0" fontId="2" fillId="0" borderId="0" xfId="70" applyFont="1"/>
    <xf numFmtId="3" fontId="2" fillId="0" borderId="0" xfId="70" applyNumberFormat="1" applyFont="1" applyAlignment="1">
      <alignment horizontal="center"/>
    </xf>
    <xf numFmtId="0" fontId="2" fillId="0" borderId="0" xfId="70" applyFont="1" applyAlignment="1">
      <alignment horizontal="center"/>
    </xf>
    <xf numFmtId="3" fontId="2" fillId="0" borderId="0" xfId="70" applyNumberFormat="1" applyAlignment="1">
      <alignment horizontal="center"/>
    </xf>
    <xf numFmtId="0" fontId="85" fillId="25" borderId="0" xfId="70" applyFont="1" applyFill="1" applyBorder="1" applyAlignment="1">
      <alignment horizontal="left"/>
    </xf>
    <xf numFmtId="0" fontId="3" fillId="0" borderId="0" xfId="70" applyFont="1" applyAlignment="1">
      <alignment horizontal="right"/>
    </xf>
    <xf numFmtId="0" fontId="30" fillId="25" borderId="0" xfId="70" applyFont="1" applyFill="1" applyAlignment="1">
      <alignment vertical="center"/>
    </xf>
    <xf numFmtId="0" fontId="30" fillId="25" borderId="20" xfId="70" applyFont="1" applyFill="1" applyBorder="1" applyAlignment="1">
      <alignment vertical="center"/>
    </xf>
    <xf numFmtId="0" fontId="85" fillId="25" borderId="0" xfId="70" applyFont="1" applyFill="1" applyBorder="1" applyAlignment="1">
      <alignment horizontal="left" vertical="center"/>
    </xf>
    <xf numFmtId="0" fontId="94" fillId="25" borderId="0" xfId="70" applyFont="1" applyFill="1" applyBorder="1" applyAlignment="1">
      <alignment horizontal="left" vertical="center"/>
    </xf>
    <xf numFmtId="0" fontId="30" fillId="0" borderId="0" xfId="70" applyFont="1" applyAlignment="1">
      <alignment vertical="center"/>
    </xf>
    <xf numFmtId="0" fontId="30" fillId="26" borderId="0" xfId="70" applyFont="1" applyFill="1" applyBorder="1" applyAlignment="1">
      <alignment vertical="center"/>
    </xf>
    <xf numFmtId="0" fontId="32" fillId="26" borderId="0" xfId="70" applyFont="1" applyFill="1" applyBorder="1" applyAlignment="1">
      <alignment vertical="center"/>
    </xf>
    <xf numFmtId="0" fontId="30" fillId="0" borderId="0" xfId="70" applyFont="1" applyBorder="1" applyAlignment="1">
      <alignment vertical="center"/>
    </xf>
    <xf numFmtId="164" fontId="2" fillId="26" borderId="0" xfId="70" applyNumberFormat="1" applyFill="1" applyBorder="1"/>
    <xf numFmtId="0" fontId="13" fillId="25" borderId="0" xfId="70" applyFont="1" applyFill="1" applyBorder="1" applyAlignment="1">
      <alignment vertical="center"/>
    </xf>
    <xf numFmtId="0" fontId="4" fillId="25" borderId="0" xfId="70" applyFont="1" applyFill="1" applyBorder="1" applyAlignment="1">
      <alignment vertical="center"/>
    </xf>
    <xf numFmtId="0" fontId="30" fillId="25" borderId="20" xfId="70" applyFont="1" applyFill="1" applyBorder="1"/>
    <xf numFmtId="0" fontId="32" fillId="25" borderId="0" xfId="70" applyFont="1" applyFill="1" applyBorder="1"/>
    <xf numFmtId="3" fontId="12" fillId="25" borderId="0" xfId="70" applyNumberFormat="1" applyFont="1" applyFill="1" applyBorder="1"/>
    <xf numFmtId="0" fontId="9" fillId="25" borderId="0" xfId="70" applyFont="1" applyFill="1" applyAlignment="1"/>
    <xf numFmtId="0" fontId="9" fillId="25" borderId="20" xfId="70" applyFont="1" applyFill="1" applyBorder="1" applyAlignment="1"/>
    <xf numFmtId="0" fontId="9" fillId="25" borderId="0" xfId="70" applyFont="1" applyFill="1" applyBorder="1" applyAlignment="1"/>
    <xf numFmtId="0" fontId="9" fillId="0" borderId="0" xfId="70" applyFont="1" applyAlignment="1"/>
    <xf numFmtId="3" fontId="3" fillId="25" borderId="0" xfId="70" applyNumberFormat="1" applyFont="1" applyFill="1" applyBorder="1"/>
    <xf numFmtId="0" fontId="2" fillId="0" borderId="20" xfId="70" applyBorder="1"/>
    <xf numFmtId="0" fontId="16" fillId="25" borderId="0" xfId="70" applyFont="1" applyFill="1" applyBorder="1" applyAlignment="1">
      <alignment vertical="center"/>
    </xf>
    <xf numFmtId="0" fontId="12" fillId="25" borderId="0" xfId="70" applyFont="1" applyFill="1" applyBorder="1" applyAlignment="1">
      <alignment horizontal="left" vertical="center"/>
    </xf>
    <xf numFmtId="0" fontId="14" fillId="40" borderId="20" xfId="70" applyFont="1" applyFill="1" applyBorder="1" applyAlignment="1">
      <alignment horizontal="center" vertical="center"/>
    </xf>
    <xf numFmtId="0" fontId="21" fillId="0" borderId="0" xfId="70" applyFont="1" applyFill="1"/>
    <xf numFmtId="3" fontId="2" fillId="0" borderId="0" xfId="70" applyNumberFormat="1" applyFill="1"/>
    <xf numFmtId="0" fontId="21" fillId="0" borderId="0" xfId="70" applyFont="1"/>
    <xf numFmtId="0" fontId="11" fillId="24" borderId="0" xfId="40" applyFont="1" applyFill="1" applyBorder="1" applyAlignment="1">
      <alignment horizontal="left" indent="2"/>
    </xf>
    <xf numFmtId="0" fontId="85" fillId="25" borderId="0" xfId="70" applyFont="1" applyFill="1" applyBorder="1" applyAlignment="1">
      <alignment horizontal="left"/>
    </xf>
    <xf numFmtId="0" fontId="12" fillId="25" borderId="0" xfId="70" applyNumberFormat="1" applyFont="1" applyFill="1" applyBorder="1" applyAlignment="1">
      <alignment horizontal="right"/>
    </xf>
    <xf numFmtId="0" fontId="11" fillId="25" borderId="0" xfId="70" applyFont="1" applyFill="1" applyBorder="1" applyAlignment="1">
      <alignment horizontal="left"/>
    </xf>
    <xf numFmtId="0" fontId="11" fillId="25" borderId="18" xfId="70" applyFont="1" applyFill="1" applyBorder="1" applyAlignment="1">
      <alignment horizontal="right"/>
    </xf>
    <xf numFmtId="0" fontId="9" fillId="25" borderId="23" xfId="70" applyFont="1" applyFill="1" applyBorder="1" applyAlignment="1">
      <alignment horizontal="left"/>
    </xf>
    <xf numFmtId="0" fontId="9" fillId="25" borderId="22" xfId="70" applyFont="1" applyFill="1" applyBorder="1" applyAlignment="1">
      <alignment horizontal="left"/>
    </xf>
    <xf numFmtId="0" fontId="94" fillId="26" borderId="0" xfId="70" applyFont="1" applyFill="1" applyBorder="1" applyAlignment="1">
      <alignment horizontal="left"/>
    </xf>
    <xf numFmtId="0" fontId="29" fillId="24" borderId="0" xfId="40" applyFont="1" applyFill="1" applyBorder="1" applyAlignment="1">
      <alignment horizontal="left" vertical="top" wrapText="1"/>
    </xf>
    <xf numFmtId="3" fontId="94" fillId="26" borderId="0" xfId="70" applyNumberFormat="1" applyFont="1" applyFill="1" applyBorder="1" applyAlignment="1">
      <alignment horizontal="left"/>
    </xf>
    <xf numFmtId="49" fontId="12" fillId="25" borderId="0" xfId="70" applyNumberFormat="1" applyFont="1" applyFill="1" applyBorder="1" applyAlignment="1">
      <alignment horizontal="left"/>
    </xf>
    <xf numFmtId="3" fontId="97" fillId="27" borderId="0" xfId="40" applyNumberFormat="1" applyFont="1" applyFill="1" applyBorder="1" applyAlignment="1">
      <alignment horizontal="right" wrapText="1"/>
    </xf>
    <xf numFmtId="4" fontId="97" fillId="27" borderId="0" xfId="40" applyNumberFormat="1" applyFont="1" applyFill="1" applyBorder="1" applyAlignment="1">
      <alignment horizontal="right" wrapText="1"/>
    </xf>
    <xf numFmtId="3" fontId="2" fillId="0" borderId="0" xfId="70" applyNumberFormat="1" applyFill="1" applyAlignment="1">
      <alignment horizontal="center"/>
    </xf>
    <xf numFmtId="0" fontId="2" fillId="0" borderId="0" xfId="70" applyFont="1" applyFill="1"/>
    <xf numFmtId="3" fontId="11" fillId="26" borderId="0" xfId="40" applyNumberFormat="1" applyFont="1" applyFill="1" applyBorder="1" applyAlignment="1">
      <alignment horizontal="right" wrapText="1"/>
    </xf>
    <xf numFmtId="3" fontId="9" fillId="26" borderId="10" xfId="70" applyNumberFormat="1" applyFont="1" applyFill="1" applyBorder="1" applyAlignment="1">
      <alignment horizontal="center"/>
    </xf>
    <xf numFmtId="3" fontId="2" fillId="26" borderId="0" xfId="70" applyNumberFormat="1" applyFill="1" applyBorder="1" applyAlignment="1">
      <alignment horizontal="center"/>
    </xf>
    <xf numFmtId="164" fontId="85" fillId="26" borderId="0" xfId="40" applyNumberFormat="1" applyFont="1" applyFill="1" applyBorder="1" applyAlignment="1">
      <alignment horizontal="right" indent="1"/>
    </xf>
    <xf numFmtId="0" fontId="86" fillId="26" borderId="0" xfId="70" applyFont="1" applyFill="1"/>
    <xf numFmtId="165" fontId="86" fillId="26" borderId="0" xfId="70" applyNumberFormat="1" applyFont="1" applyFill="1" applyBorder="1" applyAlignment="1">
      <alignment horizontal="center" vertical="center"/>
    </xf>
    <xf numFmtId="165" fontId="2" fillId="26" borderId="0" xfId="70" applyNumberFormat="1" applyFont="1" applyFill="1" applyBorder="1" applyAlignment="1">
      <alignment horizontal="center" vertical="center"/>
    </xf>
    <xf numFmtId="0" fontId="89" fillId="26" borderId="0" xfId="70" applyFont="1" applyFill="1" applyAlignment="1">
      <alignment vertical="center"/>
    </xf>
    <xf numFmtId="165" fontId="24" fillId="26" borderId="0" xfId="70" applyNumberFormat="1" applyFont="1" applyFill="1" applyBorder="1" applyAlignment="1">
      <alignment horizontal="center" vertical="center"/>
    </xf>
    <xf numFmtId="165" fontId="85" fillId="26" borderId="0" xfId="70" applyNumberFormat="1" applyFont="1" applyFill="1" applyBorder="1" applyAlignment="1">
      <alignment horizontal="center" vertical="center"/>
    </xf>
    <xf numFmtId="0" fontId="12" fillId="26" borderId="0" xfId="70" applyNumberFormat="1" applyFont="1" applyFill="1" applyBorder="1" applyAlignment="1">
      <alignment horizontal="right"/>
    </xf>
    <xf numFmtId="164" fontId="2" fillId="0" borderId="0" xfId="70" applyNumberFormat="1"/>
    <xf numFmtId="0" fontId="11" fillId="25" borderId="62" xfId="70" applyFont="1" applyFill="1" applyBorder="1" applyAlignment="1">
      <alignment horizontal="center"/>
    </xf>
    <xf numFmtId="0" fontId="11" fillId="25" borderId="63" xfId="0" applyFont="1" applyFill="1" applyBorder="1" applyAlignment="1">
      <alignment horizontal="center"/>
    </xf>
    <xf numFmtId="0" fontId="11" fillId="25" borderId="63" xfId="62" applyFont="1" applyFill="1" applyBorder="1" applyAlignment="1">
      <alignment horizontal="center"/>
    </xf>
    <xf numFmtId="0" fontId="11" fillId="25" borderId="64" xfId="62" applyFont="1" applyFill="1" applyBorder="1" applyAlignment="1">
      <alignment horizontal="center"/>
    </xf>
    <xf numFmtId="0" fontId="11" fillId="25" borderId="62" xfId="62" applyFont="1" applyFill="1" applyBorder="1" applyAlignment="1">
      <alignment horizontal="center"/>
    </xf>
    <xf numFmtId="0" fontId="12" fillId="25" borderId="0" xfId="0" applyFont="1" applyFill="1" applyBorder="1" applyAlignment="1">
      <alignment horizontal="left"/>
    </xf>
    <xf numFmtId="0" fontId="16" fillId="25" borderId="0" xfId="0" applyFont="1" applyFill="1" applyBorder="1" applyAlignment="1">
      <alignment horizontal="right"/>
    </xf>
    <xf numFmtId="0" fontId="11" fillId="25" borderId="11" xfId="0" applyFont="1" applyFill="1" applyBorder="1" applyAlignment="1">
      <alignment horizontal="center"/>
    </xf>
    <xf numFmtId="0" fontId="5" fillId="25" borderId="0" xfId="0" applyFont="1" applyFill="1" applyBorder="1"/>
    <xf numFmtId="0" fontId="11" fillId="26" borderId="12" xfId="53" applyFont="1" applyFill="1" applyBorder="1" applyAlignment="1">
      <alignment horizontal="center" vertical="center" wrapText="1"/>
    </xf>
    <xf numFmtId="0" fontId="10" fillId="25" borderId="0" xfId="0" applyFont="1" applyFill="1" applyBorder="1"/>
    <xf numFmtId="0" fontId="24" fillId="26" borderId="0" xfId="62" applyFont="1" applyFill="1" applyBorder="1"/>
    <xf numFmtId="3" fontId="12" fillId="26" borderId="0" xfId="62" applyNumberFormat="1" applyFont="1" applyFill="1" applyBorder="1" applyAlignment="1">
      <alignment horizontal="right" indent="2"/>
    </xf>
    <xf numFmtId="0" fontId="68" fillId="26" borderId="0" xfId="62" applyFont="1" applyFill="1" applyBorder="1" applyAlignment="1"/>
    <xf numFmtId="0" fontId="13" fillId="26" borderId="0" xfId="62" applyFont="1" applyFill="1" applyBorder="1"/>
    <xf numFmtId="0" fontId="12" fillId="26" borderId="0" xfId="0" applyFont="1" applyFill="1" applyBorder="1" applyAlignment="1">
      <alignment horizontal="left"/>
    </xf>
    <xf numFmtId="0" fontId="16" fillId="26" borderId="0" xfId="70" applyFont="1" applyFill="1" applyBorder="1" applyAlignment="1">
      <alignment horizontal="left"/>
    </xf>
    <xf numFmtId="0" fontId="85" fillId="25" borderId="0" xfId="70" applyFont="1" applyFill="1" applyBorder="1" applyAlignment="1"/>
    <xf numFmtId="167" fontId="30" fillId="0" borderId="0" xfId="70" applyNumberFormat="1" applyFont="1" applyBorder="1" applyAlignment="1">
      <alignment vertical="center"/>
    </xf>
    <xf numFmtId="0" fontId="85" fillId="25" borderId="20" xfId="70" applyFont="1" applyFill="1" applyBorder="1" applyAlignment="1">
      <alignment horizontal="left" indent="1"/>
    </xf>
    <xf numFmtId="0" fontId="2" fillId="46" borderId="0" xfId="70" applyFill="1" applyBorder="1"/>
    <xf numFmtId="0" fontId="12" fillId="46" borderId="0" xfId="70" applyFont="1" applyFill="1" applyBorder="1"/>
    <xf numFmtId="164" fontId="12" fillId="47" borderId="0" xfId="40" applyNumberFormat="1" applyFont="1" applyFill="1" applyBorder="1" applyAlignment="1">
      <alignment horizontal="center" wrapText="1"/>
    </xf>
    <xf numFmtId="0" fontId="5" fillId="46" borderId="0" xfId="70" applyFont="1" applyFill="1" applyBorder="1"/>
    <xf numFmtId="0" fontId="2" fillId="37" borderId="0" xfId="70" applyFill="1" applyBorder="1"/>
    <xf numFmtId="164" fontId="2" fillId="37" borderId="0" xfId="70" applyNumberFormat="1" applyFill="1" applyBorder="1"/>
    <xf numFmtId="0" fontId="16" fillId="37" borderId="0" xfId="70" applyFont="1" applyFill="1" applyBorder="1" applyAlignment="1">
      <alignment horizontal="right"/>
    </xf>
    <xf numFmtId="0" fontId="5" fillId="37" borderId="0" xfId="70" applyFont="1" applyFill="1" applyBorder="1"/>
    <xf numFmtId="0" fontId="126" fillId="0" borderId="0" xfId="70" applyFont="1" applyBorder="1" applyAlignment="1">
      <alignment vertical="center"/>
    </xf>
    <xf numFmtId="0" fontId="126" fillId="0" borderId="0" xfId="70" applyFont="1" applyBorder="1"/>
    <xf numFmtId="0" fontId="127" fillId="0" borderId="0" xfId="70" applyFont="1" applyBorder="1" applyAlignment="1">
      <alignment wrapText="1"/>
    </xf>
    <xf numFmtId="0" fontId="126" fillId="0" borderId="0" xfId="70" applyFont="1"/>
    <xf numFmtId="167" fontId="126" fillId="0" borderId="0" xfId="70" applyNumberFormat="1" applyFont="1" applyBorder="1" applyAlignment="1">
      <alignment vertical="center"/>
    </xf>
    <xf numFmtId="165" fontId="126" fillId="0" borderId="0" xfId="70" applyNumberFormat="1" applyFont="1" applyBorder="1" applyAlignment="1">
      <alignment vertical="center"/>
    </xf>
    <xf numFmtId="0" fontId="2" fillId="0" borderId="0" xfId="70" applyFill="1" applyAlignment="1">
      <alignment vertical="center"/>
    </xf>
    <xf numFmtId="0" fontId="2" fillId="0" borderId="20" xfId="70" applyFill="1" applyBorder="1" applyAlignment="1">
      <alignment vertical="center"/>
    </xf>
    <xf numFmtId="0" fontId="2" fillId="0" borderId="0" xfId="70" applyFill="1" applyBorder="1" applyAlignment="1">
      <alignment vertical="center"/>
    </xf>
    <xf numFmtId="0" fontId="126" fillId="0" borderId="0" xfId="70" applyFont="1" applyFill="1" applyBorder="1" applyAlignment="1">
      <alignment vertical="center"/>
    </xf>
    <xf numFmtId="0" fontId="2" fillId="26" borderId="0" xfId="70" applyFill="1" applyAlignment="1">
      <alignment vertical="center"/>
    </xf>
    <xf numFmtId="0" fontId="11" fillId="26" borderId="11" xfId="62" applyFont="1" applyFill="1" applyBorder="1" applyAlignment="1">
      <alignment horizontal="center" vertical="center"/>
    </xf>
    <xf numFmtId="0" fontId="30" fillId="0" borderId="0" xfId="70" applyFont="1" applyFill="1"/>
    <xf numFmtId="0" fontId="128" fillId="48" borderId="0" xfId="70" applyFont="1" applyFill="1" applyBorder="1"/>
    <xf numFmtId="0" fontId="128" fillId="48" borderId="0" xfId="70" applyFont="1" applyFill="1" applyBorder="1" applyAlignment="1">
      <alignment vertical="center"/>
    </xf>
    <xf numFmtId="167" fontId="85" fillId="26" borderId="0" xfId="59" applyNumberFormat="1" applyFont="1" applyFill="1" applyBorder="1" applyAlignment="1">
      <alignment horizontal="right"/>
    </xf>
    <xf numFmtId="167" fontId="12" fillId="26" borderId="0" xfId="59" applyNumberFormat="1" applyFont="1" applyFill="1" applyBorder="1" applyAlignment="1">
      <alignment horizontal="right"/>
    </xf>
    <xf numFmtId="167" fontId="12" fillId="26" borderId="0" xfId="59" applyNumberFormat="1" applyFont="1" applyFill="1" applyBorder="1" applyAlignment="1">
      <alignment horizontal="right" indent="1"/>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0" fontId="94" fillId="25" borderId="19" xfId="63" applyFont="1" applyFill="1" applyBorder="1" applyAlignment="1">
      <alignment horizontal="right"/>
    </xf>
    <xf numFmtId="167" fontId="97" fillId="27" borderId="0" xfId="40" applyNumberFormat="1" applyFont="1" applyFill="1" applyBorder="1" applyAlignment="1">
      <alignment horizontal="right" wrapText="1"/>
    </xf>
    <xf numFmtId="2" fontId="0" fillId="0" borderId="0" xfId="51" applyNumberFormat="1" applyFont="1"/>
    <xf numFmtId="3" fontId="3" fillId="25" borderId="0" xfId="70" applyNumberFormat="1" applyFont="1" applyFill="1" applyBorder="1" applyAlignment="1"/>
    <xf numFmtId="1" fontId="3" fillId="25" borderId="0" xfId="70" applyNumberFormat="1" applyFont="1" applyFill="1" applyBorder="1" applyAlignment="1"/>
    <xf numFmtId="3" fontId="3" fillId="25" borderId="0" xfId="70" applyNumberFormat="1" applyFont="1" applyFill="1" applyBorder="1" applyAlignment="1">
      <alignment horizontal="left" vertical="top"/>
    </xf>
    <xf numFmtId="0" fontId="16" fillId="27" borderId="0" xfId="40" applyFont="1" applyFill="1" applyBorder="1" applyAlignment="1">
      <alignment horizontal="left" vertical="center"/>
    </xf>
    <xf numFmtId="167" fontId="12" fillId="27" borderId="0" xfId="40" applyNumberFormat="1" applyFont="1" applyFill="1" applyBorder="1" applyAlignment="1">
      <alignment horizontal="right" wrapText="1" indent="3"/>
    </xf>
    <xf numFmtId="165" fontId="99" fillId="26" borderId="0" xfId="70" applyNumberFormat="1" applyFont="1" applyFill="1" applyBorder="1" applyAlignment="1">
      <alignment horizontal="right"/>
    </xf>
    <xf numFmtId="0" fontId="11" fillId="25" borderId="11" xfId="70" applyFont="1" applyFill="1" applyBorder="1" applyAlignment="1">
      <alignment horizontal="center"/>
    </xf>
    <xf numFmtId="2" fontId="9" fillId="26" borderId="0" xfId="62" applyNumberFormat="1" applyFont="1" applyFill="1" applyBorder="1" applyAlignment="1">
      <alignment horizontal="left" indent="1"/>
    </xf>
    <xf numFmtId="0" fontId="2" fillId="25" borderId="0" xfId="63" applyFont="1" applyFill="1" applyAlignment="1"/>
    <xf numFmtId="0" fontId="18" fillId="25" borderId="0" xfId="63" applyFont="1" applyFill="1" applyBorder="1" applyAlignment="1">
      <alignment horizontal="center" wrapText="1"/>
    </xf>
    <xf numFmtId="0" fontId="57" fillId="25" borderId="0" xfId="63" applyFont="1" applyFill="1" applyBorder="1" applyAlignment="1"/>
    <xf numFmtId="1" fontId="12" fillId="0" borderId="0" xfId="63" applyNumberFormat="1" applyFont="1" applyBorder="1" applyAlignment="1">
      <alignment horizontal="right" wrapText="1"/>
    </xf>
    <xf numFmtId="0" fontId="18" fillId="0" borderId="0" xfId="63" applyFont="1" applyBorder="1" applyAlignment="1">
      <alignment horizontal="center" wrapText="1"/>
    </xf>
    <xf numFmtId="4" fontId="97" fillId="25" borderId="0" xfId="63" applyNumberFormat="1" applyFont="1" applyFill="1" applyBorder="1" applyAlignment="1">
      <alignment horizontal="right"/>
    </xf>
    <xf numFmtId="0" fontId="11" fillId="25" borderId="0" xfId="63" applyFont="1" applyFill="1" applyBorder="1" applyAlignment="1">
      <alignment horizontal="left" wrapText="1" indent="1"/>
    </xf>
    <xf numFmtId="0" fontId="49" fillId="25" borderId="0" xfId="63" applyFont="1" applyFill="1" applyBorder="1" applyAlignment="1">
      <alignment horizontal="left" indent="1"/>
    </xf>
    <xf numFmtId="3" fontId="97" fillId="25" borderId="0" xfId="63" applyNumberFormat="1" applyFont="1" applyFill="1" applyBorder="1" applyAlignment="1">
      <alignment horizontal="left" indent="1"/>
    </xf>
    <xf numFmtId="0" fontId="94" fillId="25" borderId="19" xfId="63" applyFont="1" applyFill="1" applyBorder="1" applyAlignment="1">
      <alignment horizontal="left" indent="1"/>
    </xf>
    <xf numFmtId="1" fontId="12" fillId="0" borderId="0" xfId="63" applyNumberFormat="1" applyFont="1" applyBorder="1" applyAlignment="1">
      <alignment horizontal="left" wrapText="1" indent="1"/>
    </xf>
    <xf numFmtId="1" fontId="11" fillId="0" borderId="0" xfId="63" applyNumberFormat="1" applyFont="1" applyBorder="1" applyAlignment="1">
      <alignment horizontal="left" wrapText="1" indent="1"/>
    </xf>
    <xf numFmtId="0" fontId="11" fillId="0" borderId="0" xfId="63" applyFont="1" applyBorder="1" applyAlignment="1">
      <alignment horizontal="left" wrapText="1" indent="1"/>
    </xf>
    <xf numFmtId="0" fontId="11" fillId="26" borderId="0" xfId="63" applyFont="1" applyFill="1" applyBorder="1" applyAlignment="1">
      <alignment horizontal="left" wrapText="1" indent="1"/>
    </xf>
    <xf numFmtId="0" fontId="49" fillId="26" borderId="0" xfId="63" applyFont="1" applyFill="1" applyBorder="1" applyAlignment="1">
      <alignment horizontal="left" indent="1"/>
    </xf>
    <xf numFmtId="0" fontId="2" fillId="26" borderId="0" xfId="63" applyFill="1" applyAlignment="1">
      <alignment horizontal="left" indent="1"/>
    </xf>
    <xf numFmtId="0" fontId="2" fillId="26" borderId="0" xfId="63" applyFill="1" applyBorder="1" applyAlignment="1">
      <alignment horizontal="left" indent="1"/>
    </xf>
    <xf numFmtId="0" fontId="2" fillId="0" borderId="0" xfId="63" applyAlignment="1">
      <alignment horizontal="left" indent="1"/>
    </xf>
    <xf numFmtId="0" fontId="12" fillId="25" borderId="0" xfId="70" applyFont="1" applyFill="1" applyBorder="1" applyAlignment="1">
      <alignment horizontal="left"/>
    </xf>
    <xf numFmtId="0" fontId="16" fillId="25" borderId="0" xfId="70" applyFont="1" applyFill="1" applyBorder="1" applyAlignment="1">
      <alignment horizontal="right"/>
    </xf>
    <xf numFmtId="0" fontId="12" fillId="24" borderId="0" xfId="40" applyFont="1" applyFill="1" applyBorder="1" applyAlignment="1">
      <alignment horizontal="left" indent="1"/>
    </xf>
    <xf numFmtId="165" fontId="2" fillId="0" borderId="0" xfId="70" applyNumberFormat="1" applyAlignment="1"/>
    <xf numFmtId="0" fontId="2" fillId="25" borderId="20" xfId="70" applyFill="1" applyBorder="1" applyAlignment="1"/>
    <xf numFmtId="0" fontId="2" fillId="26" borderId="0" xfId="70" applyFill="1" applyAlignment="1">
      <alignment horizontal="center"/>
    </xf>
    <xf numFmtId="0" fontId="12" fillId="25" borderId="0" xfId="70" applyFont="1" applyFill="1" applyBorder="1" applyAlignment="1"/>
    <xf numFmtId="0" fontId="2" fillId="26" borderId="0" xfId="62" applyFill="1" applyAlignment="1"/>
    <xf numFmtId="0" fontId="2" fillId="26" borderId="0" xfId="70" applyFill="1" applyBorder="1" applyAlignment="1"/>
    <xf numFmtId="0" fontId="3" fillId="25" borderId="0" xfId="70" applyFont="1" applyFill="1" applyAlignment="1"/>
    <xf numFmtId="0" fontId="3" fillId="25" borderId="20" xfId="70" applyFont="1" applyFill="1" applyBorder="1" applyAlignment="1"/>
    <xf numFmtId="0" fontId="3" fillId="25" borderId="0" xfId="70" applyFont="1" applyFill="1" applyBorder="1" applyAlignment="1"/>
    <xf numFmtId="0" fontId="3" fillId="0" borderId="0" xfId="70" applyFont="1" applyAlignment="1"/>
    <xf numFmtId="0" fontId="12" fillId="0" borderId="0" xfId="70" applyFont="1" applyFill="1" applyBorder="1" applyAlignment="1"/>
    <xf numFmtId="0" fontId="80" fillId="0" borderId="0" xfId="70" applyFont="1" applyFill="1" applyBorder="1"/>
    <xf numFmtId="0" fontId="16" fillId="0" borderId="0" xfId="70" applyFont="1" applyFill="1" applyBorder="1" applyAlignment="1">
      <alignment horizontal="right"/>
    </xf>
    <xf numFmtId="0" fontId="12" fillId="24" borderId="0" xfId="61" applyFont="1" applyFill="1" applyBorder="1" applyAlignment="1">
      <alignment horizontal="left"/>
    </xf>
    <xf numFmtId="0" fontId="113" fillId="27" borderId="0" xfId="61" applyFont="1" applyFill="1" applyBorder="1" applyAlignment="1">
      <alignment horizontal="left"/>
    </xf>
    <xf numFmtId="0" fontId="12" fillId="24" borderId="0" xfId="61" applyFont="1" applyFill="1" applyBorder="1" applyAlignment="1"/>
    <xf numFmtId="0" fontId="11" fillId="25" borderId="52" xfId="70" applyFont="1" applyFill="1" applyBorder="1" applyAlignment="1">
      <alignment horizontal="center"/>
    </xf>
    <xf numFmtId="0" fontId="0" fillId="25" borderId="0" xfId="0" applyFill="1" applyBorder="1" applyProtection="1"/>
    <xf numFmtId="0" fontId="0" fillId="25" borderId="18" xfId="0" applyFill="1" applyBorder="1" applyProtection="1"/>
    <xf numFmtId="0" fontId="13"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72"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13" fillId="25" borderId="20" xfId="0" applyFont="1" applyFill="1" applyBorder="1" applyProtection="1"/>
    <xf numFmtId="0" fontId="10" fillId="25" borderId="0" xfId="0" applyFont="1" applyFill="1" applyBorder="1" applyProtection="1"/>
    <xf numFmtId="0" fontId="68" fillId="25" borderId="0" xfId="0" applyFont="1" applyFill="1" applyProtection="1"/>
    <xf numFmtId="0" fontId="68" fillId="25" borderId="20" xfId="0" applyFont="1" applyFill="1" applyBorder="1" applyProtection="1"/>
    <xf numFmtId="0" fontId="11" fillId="24" borderId="0" xfId="40" applyFont="1" applyFill="1" applyBorder="1" applyAlignment="1" applyProtection="1">
      <alignment horizontal="left" indent="1"/>
    </xf>
    <xf numFmtId="0" fontId="13" fillId="25" borderId="0" xfId="0" applyFont="1" applyFill="1" applyBorder="1" applyProtection="1"/>
    <xf numFmtId="0" fontId="5" fillId="25" borderId="0" xfId="0" applyFont="1" applyFill="1" applyBorder="1" applyProtection="1"/>
    <xf numFmtId="0" fontId="71" fillId="25" borderId="0" xfId="0" applyFont="1" applyFill="1" applyBorder="1" applyProtection="1"/>
    <xf numFmtId="0" fontId="16" fillId="24" borderId="0" xfId="40" applyFont="1" applyFill="1" applyBorder="1" applyAlignment="1" applyProtection="1">
      <alignment horizontal="left" indent="1"/>
    </xf>
    <xf numFmtId="168" fontId="12" fillId="24" borderId="0" xfId="40" applyNumberFormat="1" applyFont="1" applyFill="1" applyBorder="1" applyAlignment="1" applyProtection="1">
      <alignment horizontal="right" wrapText="1"/>
    </xf>
    <xf numFmtId="0" fontId="16" fillId="0" borderId="0" xfId="0" applyFont="1" applyBorder="1" applyAlignment="1" applyProtection="1"/>
    <xf numFmtId="0" fontId="0" fillId="25" borderId="0" xfId="0" applyFill="1" applyBorder="1" applyAlignment="1" applyProtection="1">
      <alignment vertical="center"/>
    </xf>
    <xf numFmtId="0" fontId="11" fillId="24" borderId="0" xfId="40" applyFont="1" applyFill="1" applyBorder="1" applyProtection="1"/>
    <xf numFmtId="0" fontId="49" fillId="25" borderId="0" xfId="0" applyFont="1" applyFill="1" applyProtection="1"/>
    <xf numFmtId="0" fontId="49" fillId="25" borderId="20" xfId="0" applyFont="1" applyFill="1" applyBorder="1" applyProtection="1"/>
    <xf numFmtId="0" fontId="6" fillId="25" borderId="0" xfId="0" applyFont="1" applyFill="1" applyBorder="1" applyProtection="1"/>
    <xf numFmtId="0" fontId="12" fillId="24" borderId="0" xfId="40" applyFont="1" applyFill="1" applyBorder="1" applyProtection="1"/>
    <xf numFmtId="0" fontId="29" fillId="25" borderId="0" xfId="0" applyFont="1" applyFill="1" applyBorder="1" applyProtection="1"/>
    <xf numFmtId="0" fontId="91" fillId="25" borderId="0" xfId="0" applyFont="1" applyFill="1" applyBorder="1" applyAlignment="1" applyProtection="1">
      <alignment horizontal="left" vertical="center"/>
    </xf>
    <xf numFmtId="1" fontId="12" fillId="25" borderId="0" xfId="0" applyNumberFormat="1" applyFont="1" applyFill="1" applyBorder="1" applyAlignment="1" applyProtection="1">
      <alignment horizontal="center"/>
    </xf>
    <xf numFmtId="0" fontId="14" fillId="32" borderId="20" xfId="62" applyFont="1" applyFill="1" applyBorder="1" applyAlignment="1" applyProtection="1">
      <alignment horizontal="center" vertical="center"/>
    </xf>
    <xf numFmtId="0" fontId="9" fillId="25" borderId="22" xfId="0" applyFont="1" applyFill="1" applyBorder="1" applyAlignment="1" applyProtection="1">
      <alignment horizontal="left"/>
    </xf>
    <xf numFmtId="0" fontId="16" fillId="25" borderId="22" xfId="0" applyFont="1" applyFill="1" applyBorder="1" applyProtection="1"/>
    <xf numFmtId="0" fontId="49"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1" fillId="25" borderId="0" xfId="0" applyFont="1" applyFill="1" applyBorder="1" applyAlignment="1" applyProtection="1">
      <alignment horizontal="center"/>
    </xf>
    <xf numFmtId="0" fontId="0" fillId="25" borderId="0" xfId="0" applyFill="1" applyBorder="1" applyAlignment="1" applyProtection="1">
      <alignment vertical="justify"/>
    </xf>
    <xf numFmtId="0" fontId="5" fillId="25" borderId="19" xfId="0" applyFont="1" applyFill="1" applyBorder="1" applyProtection="1"/>
    <xf numFmtId="0" fontId="70" fillId="25" borderId="0" xfId="0" applyFont="1" applyFill="1" applyBorder="1" applyProtection="1"/>
    <xf numFmtId="0" fontId="71" fillId="25" borderId="19" xfId="0" applyFont="1" applyFill="1" applyBorder="1" applyProtection="1"/>
    <xf numFmtId="0" fontId="3" fillId="25" borderId="0" xfId="0" applyFont="1" applyFill="1" applyBorder="1" applyProtection="1"/>
    <xf numFmtId="0" fontId="13" fillId="25" borderId="0" xfId="0" applyFont="1" applyFill="1" applyProtection="1"/>
    <xf numFmtId="0" fontId="12" fillId="25" borderId="0" xfId="0" applyFont="1" applyFill="1" applyBorder="1" applyProtection="1"/>
    <xf numFmtId="0" fontId="10" fillId="25" borderId="19" xfId="0" applyFont="1" applyFill="1" applyBorder="1" applyProtection="1"/>
    <xf numFmtId="0" fontId="11" fillId="25" borderId="0" xfId="0" applyFont="1" applyFill="1" applyBorder="1" applyAlignment="1" applyProtection="1">
      <alignment horizontal="left"/>
    </xf>
    <xf numFmtId="0" fontId="85" fillId="24" borderId="0" xfId="40" applyFont="1" applyFill="1" applyBorder="1" applyProtection="1"/>
    <xf numFmtId="0" fontId="6" fillId="25" borderId="19" xfId="0" applyFont="1" applyFill="1" applyBorder="1" applyProtection="1"/>
    <xf numFmtId="165" fontId="12" fillId="25" borderId="0" xfId="0" applyNumberFormat="1" applyFont="1" applyFill="1" applyBorder="1" applyAlignment="1" applyProtection="1">
      <alignment horizontal="center"/>
    </xf>
    <xf numFmtId="165" fontId="3" fillId="25" borderId="0" xfId="0" applyNumberFormat="1" applyFont="1" applyFill="1" applyBorder="1" applyAlignment="1" applyProtection="1">
      <alignment horizontal="center"/>
    </xf>
    <xf numFmtId="0" fontId="68" fillId="25" borderId="0" xfId="0" applyFont="1" applyFill="1" applyBorder="1" applyProtection="1"/>
    <xf numFmtId="0" fontId="11" fillId="24" borderId="0" xfId="40" applyFont="1" applyFill="1" applyBorder="1" applyAlignment="1" applyProtection="1">
      <alignment horizontal="left"/>
    </xf>
    <xf numFmtId="0" fontId="16" fillId="24" borderId="0" xfId="40" applyFont="1" applyFill="1" applyBorder="1" applyAlignment="1" applyProtection="1">
      <alignment horizontal="left"/>
    </xf>
    <xf numFmtId="169" fontId="67" fillId="25" borderId="0" xfId="0" applyNumberFormat="1" applyFont="1" applyFill="1" applyBorder="1" applyAlignment="1" applyProtection="1">
      <alignment horizontal="center"/>
    </xf>
    <xf numFmtId="165" fontId="36" fillId="25" borderId="0" xfId="0" applyNumberFormat="1" applyFont="1" applyFill="1" applyBorder="1" applyAlignment="1" applyProtection="1">
      <alignment horizontal="center"/>
    </xf>
    <xf numFmtId="165" fontId="16" fillId="25" borderId="0" xfId="0" applyNumberFormat="1" applyFont="1" applyFill="1" applyBorder="1" applyAlignment="1" applyProtection="1">
      <alignment horizontal="right"/>
    </xf>
    <xf numFmtId="0" fontId="49" fillId="25" borderId="0" xfId="0" applyFont="1" applyFill="1" applyBorder="1" applyProtection="1"/>
    <xf numFmtId="0" fontId="14" fillId="32" borderId="19" xfId="0" applyFont="1" applyFill="1" applyBorder="1" applyAlignment="1" applyProtection="1">
      <alignment horizontal="center" vertical="center"/>
    </xf>
    <xf numFmtId="0" fontId="9" fillId="25" borderId="23" xfId="0" applyFont="1" applyFill="1" applyBorder="1" applyAlignment="1" applyProtection="1">
      <alignment horizontal="left"/>
    </xf>
    <xf numFmtId="0" fontId="9" fillId="25" borderId="20" xfId="0" applyFont="1" applyFill="1" applyBorder="1" applyAlignment="1" applyProtection="1">
      <alignment horizontal="left"/>
    </xf>
    <xf numFmtId="0" fontId="16" fillId="0" borderId="0" xfId="0" applyFont="1" applyBorder="1" applyAlignment="1" applyProtection="1">
      <alignment vertical="center"/>
    </xf>
    <xf numFmtId="0" fontId="9" fillId="25" borderId="0" xfId="0" applyFont="1" applyFill="1" applyBorder="1" applyAlignment="1" applyProtection="1">
      <alignment horizontal="left"/>
    </xf>
    <xf numFmtId="0" fontId="49" fillId="25" borderId="0" xfId="0" applyFont="1" applyFill="1" applyBorder="1" applyAlignment="1" applyProtection="1">
      <alignment horizontal="left"/>
    </xf>
    <xf numFmtId="0" fontId="0" fillId="25" borderId="0" xfId="0" applyFill="1" applyBorder="1" applyAlignment="1" applyProtection="1"/>
    <xf numFmtId="0" fontId="11" fillId="25" borderId="0" xfId="0" applyFont="1" applyFill="1" applyBorder="1" applyAlignment="1" applyProtection="1">
      <alignment horizontal="center" vertical="distributed"/>
    </xf>
    <xf numFmtId="0" fontId="23" fillId="25" borderId="0" xfId="0" applyFont="1" applyFill="1" applyProtection="1"/>
    <xf numFmtId="0" fontId="23" fillId="25" borderId="20" xfId="0" applyFont="1" applyFill="1" applyBorder="1" applyProtection="1"/>
    <xf numFmtId="0" fontId="23" fillId="25" borderId="0" xfId="0" applyFont="1" applyFill="1" applyBorder="1" applyProtection="1"/>
    <xf numFmtId="0" fontId="21" fillId="25" borderId="0" xfId="0" applyFont="1" applyFill="1" applyProtection="1"/>
    <xf numFmtId="0" fontId="21" fillId="25" borderId="20" xfId="0" applyFont="1" applyFill="1" applyBorder="1" applyProtection="1"/>
    <xf numFmtId="0" fontId="67" fillId="25" borderId="0" xfId="0" applyFont="1" applyFill="1" applyBorder="1" applyAlignment="1" applyProtection="1">
      <alignment horizontal="left"/>
    </xf>
    <xf numFmtId="0" fontId="24" fillId="25" borderId="20" xfId="0" applyFont="1" applyFill="1" applyBorder="1" applyProtection="1"/>
    <xf numFmtId="0" fontId="76" fillId="25" borderId="0" xfId="0" applyFont="1" applyFill="1" applyProtection="1"/>
    <xf numFmtId="164" fontId="74" fillId="25" borderId="0" xfId="0" applyNumberFormat="1" applyFont="1" applyFill="1" applyBorder="1" applyAlignment="1" applyProtection="1">
      <alignment horizontal="center"/>
    </xf>
    <xf numFmtId="0" fontId="14" fillId="32" borderId="20" xfId="0" applyFont="1" applyFill="1" applyBorder="1" applyAlignment="1" applyProtection="1">
      <alignment horizontal="center" vertical="center"/>
    </xf>
    <xf numFmtId="165" fontId="86" fillId="0" borderId="0" xfId="70" applyNumberFormat="1" applyFont="1"/>
    <xf numFmtId="3" fontId="9" fillId="26" borderId="0" xfId="70" applyNumberFormat="1" applyFont="1" applyFill="1" applyBorder="1" applyAlignment="1">
      <alignment horizontal="right"/>
    </xf>
    <xf numFmtId="0" fontId="85" fillId="46" borderId="0" xfId="70" applyFont="1" applyFill="1" applyBorder="1" applyAlignment="1">
      <alignment horizontal="right"/>
    </xf>
    <xf numFmtId="0" fontId="85" fillId="24" borderId="0" xfId="66" applyFont="1" applyFill="1" applyBorder="1" applyAlignment="1">
      <alignment horizontal="left" indent="1"/>
    </xf>
    <xf numFmtId="0" fontId="129" fillId="30" borderId="0" xfId="63" applyFont="1" applyFill="1" applyBorder="1" applyAlignment="1">
      <alignment horizontal="center" vertical="center"/>
    </xf>
    <xf numFmtId="1" fontId="11" fillId="26" borderId="0" xfId="63" applyNumberFormat="1" applyFont="1" applyFill="1" applyBorder="1" applyAlignment="1">
      <alignment vertical="center"/>
    </xf>
    <xf numFmtId="3" fontId="97" fillId="27" borderId="0" xfId="40" applyNumberFormat="1" applyFont="1" applyFill="1" applyBorder="1" applyAlignment="1">
      <alignment horizontal="right" wrapText="1" indent="1"/>
    </xf>
    <xf numFmtId="0" fontId="129" fillId="49" borderId="0" xfId="63" applyFont="1" applyFill="1" applyBorder="1" applyAlignment="1"/>
    <xf numFmtId="0" fontId="50" fillId="24" borderId="0" xfId="40" applyFont="1" applyFill="1" applyBorder="1" applyAlignment="1">
      <alignment horizontal="left" vertical="center"/>
    </xf>
    <xf numFmtId="3" fontId="97" fillId="26" borderId="0" xfId="63" applyNumberFormat="1" applyFont="1" applyFill="1" applyBorder="1" applyAlignment="1">
      <alignment horizontal="right"/>
    </xf>
    <xf numFmtId="3" fontId="97" fillId="26" borderId="0" xfId="63" applyNumberFormat="1" applyFont="1" applyFill="1" applyBorder="1" applyAlignment="1">
      <alignment horizontal="left" indent="1"/>
    </xf>
    <xf numFmtId="3" fontId="129" fillId="49" borderId="0" xfId="63" applyNumberFormat="1" applyFont="1" applyFill="1" applyBorder="1" applyAlignment="1"/>
    <xf numFmtId="167" fontId="97" fillId="27" borderId="0" xfId="40" applyNumberFormat="1" applyFont="1" applyFill="1" applyBorder="1" applyAlignment="1">
      <alignment horizontal="right" wrapText="1" indent="1"/>
    </xf>
    <xf numFmtId="167" fontId="85" fillId="25" borderId="0" xfId="59" applyNumberFormat="1" applyFont="1" applyFill="1" applyBorder="1" applyAlignment="1">
      <alignment horizontal="right" indent="1"/>
    </xf>
    <xf numFmtId="170" fontId="11" fillId="25" borderId="11" xfId="70" applyNumberFormat="1" applyFont="1" applyFill="1" applyBorder="1" applyAlignment="1">
      <alignment horizontal="center"/>
    </xf>
    <xf numFmtId="171" fontId="16" fillId="26" borderId="0" xfId="40" applyNumberFormat="1" applyFont="1" applyFill="1" applyBorder="1" applyAlignment="1">
      <alignment horizontal="right" wrapText="1"/>
    </xf>
    <xf numFmtId="171" fontId="16" fillId="25" borderId="0" xfId="40" applyNumberFormat="1" applyFont="1" applyFill="1" applyBorder="1" applyAlignment="1">
      <alignment horizontal="right" wrapText="1"/>
    </xf>
    <xf numFmtId="165" fontId="85" fillId="25" borderId="0" xfId="0" applyNumberFormat="1" applyFont="1" applyFill="1" applyBorder="1" applyAlignment="1">
      <alignment horizontal="center" vertical="center"/>
    </xf>
    <xf numFmtId="165" fontId="3" fillId="25" borderId="0" xfId="0" applyNumberFormat="1" applyFont="1" applyFill="1" applyBorder="1" applyAlignment="1">
      <alignment horizontal="center"/>
    </xf>
    <xf numFmtId="167" fontId="85" fillId="25" borderId="0" xfId="0" applyNumberFormat="1" applyFont="1" applyFill="1" applyBorder="1" applyAlignment="1">
      <alignment horizontal="center" vertical="center"/>
    </xf>
    <xf numFmtId="0" fontId="11" fillId="25" borderId="13" xfId="70" applyFont="1" applyFill="1" applyBorder="1" applyAlignment="1">
      <alignment vertical="center"/>
    </xf>
    <xf numFmtId="0" fontId="0" fillId="0" borderId="0" xfId="0" applyProtection="1">
      <protection locked="0"/>
    </xf>
    <xf numFmtId="0" fontId="0" fillId="0" borderId="0" xfId="0" applyFill="1" applyProtection="1">
      <protection locked="0"/>
    </xf>
    <xf numFmtId="0" fontId="0" fillId="0" borderId="0" xfId="0" applyAlignment="1" applyProtection="1">
      <alignment vertical="center"/>
      <protection locked="0"/>
    </xf>
    <xf numFmtId="0" fontId="2" fillId="0" borderId="0" xfId="0" applyFont="1" applyFill="1" applyAlignment="1" applyProtection="1">
      <alignment vertical="center"/>
      <protection locked="0"/>
    </xf>
    <xf numFmtId="0" fontId="11" fillId="25" borderId="13" xfId="0" applyFont="1" applyFill="1" applyBorder="1" applyAlignment="1" applyProtection="1">
      <alignment horizontal="right" vertical="center"/>
    </xf>
    <xf numFmtId="0" fontId="11" fillId="25" borderId="13" xfId="0" applyFont="1" applyFill="1" applyBorder="1" applyAlignment="1" applyProtection="1">
      <alignment horizontal="center" vertical="center"/>
    </xf>
    <xf numFmtId="0" fontId="11" fillId="25" borderId="13" xfId="0" applyFont="1" applyFill="1" applyBorder="1" applyAlignment="1" applyProtection="1">
      <alignment vertical="center"/>
    </xf>
    <xf numFmtId="0" fontId="11" fillId="25" borderId="13" xfId="0" applyFont="1" applyFill="1" applyBorder="1" applyAlignment="1" applyProtection="1">
      <alignment horizontal="center"/>
    </xf>
    <xf numFmtId="0" fontId="11" fillId="25" borderId="13" xfId="0" applyFont="1" applyFill="1" applyBorder="1" applyAlignment="1" applyProtection="1">
      <alignment horizontal="right"/>
    </xf>
    <xf numFmtId="0" fontId="11" fillId="25" borderId="13" xfId="0" applyFont="1" applyFill="1" applyBorder="1" applyAlignment="1" applyProtection="1"/>
    <xf numFmtId="0" fontId="68" fillId="0" borderId="0" xfId="0" applyFont="1" applyProtection="1">
      <protection locked="0"/>
    </xf>
    <xf numFmtId="0" fontId="49" fillId="0" borderId="0" xfId="0" applyFont="1" applyProtection="1">
      <protection locked="0"/>
    </xf>
    <xf numFmtId="0" fontId="21" fillId="0" borderId="0" xfId="0" applyFont="1" applyProtection="1">
      <protection locked="0"/>
    </xf>
    <xf numFmtId="0" fontId="21" fillId="0" borderId="0" xfId="0" applyFont="1" applyFill="1" applyProtection="1">
      <protection locked="0"/>
    </xf>
    <xf numFmtId="0" fontId="68" fillId="0" borderId="0" xfId="0" applyFont="1" applyAlignment="1" applyProtection="1">
      <alignment vertical="center"/>
      <protection locked="0"/>
    </xf>
    <xf numFmtId="0" fontId="13" fillId="0" borderId="0" xfId="0" applyFont="1" applyProtection="1">
      <protection locked="0"/>
    </xf>
    <xf numFmtId="0" fontId="11" fillId="25" borderId="11" xfId="70" applyFont="1" applyFill="1" applyBorder="1" applyAlignment="1" applyProtection="1">
      <alignment horizontal="center"/>
    </xf>
    <xf numFmtId="0" fontId="11" fillId="25" borderId="12" xfId="70" applyFont="1" applyFill="1" applyBorder="1" applyAlignment="1" applyProtection="1">
      <alignment horizontal="center"/>
    </xf>
    <xf numFmtId="0" fontId="12" fillId="25" borderId="0" xfId="0" applyFont="1" applyFill="1" applyBorder="1" applyAlignment="1" applyProtection="1">
      <alignment horizontal="left" indent="1"/>
    </xf>
    <xf numFmtId="0" fontId="3" fillId="0" borderId="0" xfId="0" applyFont="1" applyProtection="1">
      <protection locked="0"/>
    </xf>
    <xf numFmtId="0" fontId="23" fillId="0" borderId="0" xfId="0" applyFont="1" applyProtection="1">
      <protection locked="0"/>
    </xf>
    <xf numFmtId="0" fontId="76" fillId="0" borderId="0" xfId="0" applyFont="1" applyProtection="1">
      <protection locked="0"/>
    </xf>
    <xf numFmtId="0" fontId="2" fillId="25" borderId="0" xfId="53" applyFill="1"/>
    <xf numFmtId="0" fontId="9" fillId="25" borderId="0" xfId="53" applyFont="1" applyFill="1" applyBorder="1" applyAlignment="1">
      <alignment horizontal="left"/>
    </xf>
    <xf numFmtId="0" fontId="10" fillId="25" borderId="0" xfId="72" applyFont="1" applyFill="1" applyBorder="1"/>
    <xf numFmtId="0" fontId="11" fillId="25" borderId="0" xfId="72" applyFont="1" applyFill="1" applyBorder="1" applyAlignment="1">
      <alignment horizontal="center"/>
    </xf>
    <xf numFmtId="0" fontId="2" fillId="26" borderId="0" xfId="53" applyFill="1"/>
    <xf numFmtId="0" fontId="2" fillId="0" borderId="0" xfId="53"/>
    <xf numFmtId="0" fontId="49" fillId="25" borderId="0" xfId="53" applyFont="1" applyFill="1"/>
    <xf numFmtId="0" fontId="51" fillId="25" borderId="0" xfId="53" applyFont="1" applyFill="1" applyBorder="1" applyAlignment="1">
      <alignment horizontal="left"/>
    </xf>
    <xf numFmtId="0" fontId="49" fillId="0" borderId="0" xfId="53" applyFont="1"/>
    <xf numFmtId="3" fontId="85" fillId="27" borderId="0" xfId="40" applyNumberFormat="1" applyFont="1" applyFill="1" applyBorder="1" applyAlignment="1">
      <alignment horizontal="left" vertical="center" wrapText="1"/>
    </xf>
    <xf numFmtId="0" fontId="12" fillId="25" borderId="0" xfId="79" applyFont="1" applyFill="1" applyBorder="1" applyAlignment="1">
      <alignment horizontal="left" wrapText="1" indent="1"/>
    </xf>
    <xf numFmtId="0" fontId="2" fillId="25" borderId="0" xfId="79" applyFill="1" applyBorder="1"/>
    <xf numFmtId="0" fontId="9" fillId="25" borderId="0" xfId="72" applyFont="1" applyFill="1" applyBorder="1" applyAlignment="1">
      <alignment vertical="center"/>
    </xf>
    <xf numFmtId="0" fontId="2" fillId="0" borderId="0" xfId="79"/>
    <xf numFmtId="0" fontId="15" fillId="25" borderId="0" xfId="72" applyFont="1" applyFill="1" applyBorder="1" applyAlignment="1">
      <alignment vertical="center"/>
    </xf>
    <xf numFmtId="0" fontId="13" fillId="25" borderId="0" xfId="72" applyFont="1" applyFill="1" applyBorder="1" applyAlignment="1">
      <alignment vertical="center"/>
    </xf>
    <xf numFmtId="0" fontId="16" fillId="25" borderId="0" xfId="79" applyFont="1" applyFill="1" applyBorder="1" applyAlignment="1">
      <alignment horizontal="right"/>
    </xf>
    <xf numFmtId="0" fontId="2" fillId="25" borderId="0" xfId="79" applyFill="1"/>
    <xf numFmtId="0" fontId="101" fillId="25" borderId="0" xfId="62" applyFont="1" applyFill="1" applyBorder="1" applyAlignment="1">
      <alignment horizontal="left"/>
    </xf>
    <xf numFmtId="165" fontId="50" fillId="26" borderId="0" xfId="70" applyNumberFormat="1" applyFont="1" applyFill="1" applyBorder="1" applyAlignment="1">
      <alignment horizontal="center"/>
    </xf>
    <xf numFmtId="0" fontId="11" fillId="26" borderId="13" xfId="70" applyFont="1" applyFill="1" applyBorder="1" applyAlignment="1"/>
    <xf numFmtId="0" fontId="133" fillId="0" borderId="0" xfId="53" applyFont="1"/>
    <xf numFmtId="0" fontId="5" fillId="26" borderId="0" xfId="72" applyFont="1" applyFill="1" applyBorder="1"/>
    <xf numFmtId="3" fontId="85" fillId="25" borderId="0" xfId="79" applyNumberFormat="1" applyFont="1" applyFill="1" applyBorder="1" applyAlignment="1">
      <alignment horizontal="right" vertical="center" indent="1"/>
    </xf>
    <xf numFmtId="3" fontId="85" fillId="25" borderId="0" xfId="79" applyNumberFormat="1" applyFont="1" applyFill="1" applyBorder="1" applyAlignment="1">
      <alignment vertical="center"/>
    </xf>
    <xf numFmtId="0" fontId="101" fillId="25" borderId="0" xfId="62" applyFont="1" applyFill="1" applyBorder="1"/>
    <xf numFmtId="0" fontId="11" fillId="26" borderId="13" xfId="70" applyFont="1" applyFill="1" applyBorder="1" applyAlignment="1">
      <alignment horizontal="right" indent="2"/>
    </xf>
    <xf numFmtId="0" fontId="2" fillId="26" borderId="37" xfId="70" applyFill="1" applyBorder="1"/>
    <xf numFmtId="0" fontId="54" fillId="26" borderId="37" xfId="70" applyFont="1" applyFill="1" applyBorder="1" applyAlignment="1">
      <alignment horizontal="right"/>
    </xf>
    <xf numFmtId="0" fontId="54" fillId="26" borderId="35" xfId="70" applyFont="1" applyFill="1" applyBorder="1" applyAlignment="1">
      <alignment horizontal="right"/>
    </xf>
    <xf numFmtId="49" fontId="94" fillId="26" borderId="0" xfId="70" applyNumberFormat="1" applyFont="1" applyFill="1" applyBorder="1" applyAlignment="1">
      <alignment horizontal="left" vertical="center" indent="1"/>
    </xf>
    <xf numFmtId="0" fontId="94" fillId="26" borderId="0" xfId="70" applyFont="1" applyFill="1" applyBorder="1"/>
    <xf numFmtId="0" fontId="52" fillId="26" borderId="0" xfId="70" applyFont="1" applyFill="1" applyBorder="1"/>
    <xf numFmtId="0" fontId="52" fillId="26" borderId="0" xfId="70" applyFont="1" applyFill="1" applyBorder="1" applyAlignment="1">
      <alignment horizontal="center"/>
    </xf>
    <xf numFmtId="0" fontId="52" fillId="26" borderId="0" xfId="70" applyFont="1" applyFill="1" applyBorder="1" applyAlignment="1">
      <alignment horizontal="right"/>
    </xf>
    <xf numFmtId="0" fontId="52" fillId="26" borderId="11" xfId="70" applyFont="1" applyFill="1" applyBorder="1" applyAlignment="1">
      <alignment horizontal="right"/>
    </xf>
    <xf numFmtId="49" fontId="12" fillId="26" borderId="12" xfId="70" applyNumberFormat="1" applyFont="1" applyFill="1" applyBorder="1" applyAlignment="1">
      <alignment horizontal="center" vertical="center" wrapText="1"/>
    </xf>
    <xf numFmtId="0" fontId="12" fillId="26" borderId="12" xfId="70" applyFont="1" applyFill="1" applyBorder="1" applyAlignment="1">
      <alignment horizontal="center" vertical="center" wrapText="1"/>
    </xf>
    <xf numFmtId="164" fontId="12" fillId="27" borderId="59" xfId="40" applyNumberFormat="1" applyFont="1" applyFill="1" applyBorder="1" applyAlignment="1">
      <alignment horizontal="center" wrapText="1"/>
    </xf>
    <xf numFmtId="164" fontId="12" fillId="27" borderId="11" xfId="40" applyNumberFormat="1" applyFont="1" applyFill="1" applyBorder="1" applyAlignment="1">
      <alignment horizontal="center" wrapText="1"/>
    </xf>
    <xf numFmtId="0" fontId="18" fillId="27" borderId="0" xfId="40" applyFont="1" applyFill="1" applyBorder="1" applyAlignment="1">
      <alignment horizontal="center" wrapText="1"/>
    </xf>
    <xf numFmtId="49" fontId="11" fillId="26" borderId="0" xfId="70" applyNumberFormat="1" applyFont="1" applyFill="1" applyBorder="1" applyAlignment="1">
      <alignment horizontal="center" vertical="center" wrapText="1"/>
    </xf>
    <xf numFmtId="0" fontId="11" fillId="26" borderId="0" xfId="70" applyFont="1" applyFill="1" applyBorder="1" applyAlignment="1">
      <alignment horizontal="center" vertical="center" wrapText="1"/>
    </xf>
    <xf numFmtId="0" fontId="11" fillId="26" borderId="0" xfId="70" applyFont="1" applyFill="1" applyBorder="1" applyAlignment="1">
      <alignment horizontal="center" wrapText="1"/>
    </xf>
    <xf numFmtId="164" fontId="11" fillId="27" borderId="60" xfId="40" applyNumberFormat="1" applyFont="1" applyFill="1" applyBorder="1" applyAlignment="1">
      <alignment horizontal="center" wrapText="1"/>
    </xf>
    <xf numFmtId="164" fontId="11" fillId="27" borderId="0" xfId="40" applyNumberFormat="1" applyFont="1" applyFill="1" applyBorder="1" applyAlignment="1">
      <alignment horizontal="center" wrapText="1"/>
    </xf>
    <xf numFmtId="164" fontId="11" fillId="27" borderId="61" xfId="40" applyNumberFormat="1" applyFont="1" applyFill="1" applyBorder="1" applyAlignment="1">
      <alignment horizontal="center" wrapText="1"/>
    </xf>
    <xf numFmtId="3" fontId="16" fillId="26" borderId="0" xfId="70" applyNumberFormat="1" applyFont="1" applyFill="1" applyBorder="1" applyAlignment="1">
      <alignment horizontal="center" vertical="center"/>
    </xf>
    <xf numFmtId="167" fontId="16" fillId="26" borderId="0" xfId="0" applyNumberFormat="1" applyFont="1" applyFill="1" applyBorder="1" applyAlignment="1">
      <alignment horizontal="center" vertical="center"/>
    </xf>
    <xf numFmtId="167" fontId="16" fillId="26" borderId="61"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174" fontId="94" fillId="26" borderId="34" xfId="70" applyNumberFormat="1" applyFont="1" applyFill="1" applyBorder="1" applyAlignment="1">
      <alignment horizontal="left" vertical="center" indent="1"/>
    </xf>
    <xf numFmtId="0" fontId="11" fillId="25" borderId="0" xfId="70" applyFont="1" applyFill="1" applyBorder="1" applyAlignment="1">
      <alignment horizontal="center" wrapText="1"/>
    </xf>
    <xf numFmtId="0" fontId="49" fillId="25" borderId="0" xfId="70" applyFont="1" applyFill="1" applyBorder="1" applyAlignment="1"/>
    <xf numFmtId="1" fontId="11" fillId="0" borderId="0" xfId="70" applyNumberFormat="1" applyFont="1" applyBorder="1" applyAlignment="1">
      <alignment horizontal="center" wrapText="1"/>
    </xf>
    <xf numFmtId="0" fontId="11" fillId="0" borderId="0" xfId="70" applyFont="1" applyBorder="1" applyAlignment="1">
      <alignment horizontal="center" wrapText="1"/>
    </xf>
    <xf numFmtId="1" fontId="11" fillId="0" borderId="0" xfId="70" applyNumberFormat="1" applyFont="1" applyBorder="1" applyAlignment="1">
      <alignment horizontal="center" vertical="center" wrapText="1"/>
    </xf>
    <xf numFmtId="1" fontId="11" fillId="0" borderId="0" xfId="70" applyNumberFormat="1" applyFont="1" applyBorder="1" applyAlignment="1">
      <alignment horizontal="left" wrapText="1" indent="1"/>
    </xf>
    <xf numFmtId="0" fontId="49" fillId="26" borderId="0" xfId="70" applyFont="1" applyFill="1" applyBorder="1" applyAlignment="1">
      <alignment horizontal="left" indent="1"/>
    </xf>
    <xf numFmtId="1" fontId="11" fillId="0" borderId="0" xfId="70" applyNumberFormat="1" applyFont="1" applyBorder="1" applyAlignment="1">
      <alignment horizontal="left" indent="1"/>
    </xf>
    <xf numFmtId="0" fontId="11" fillId="25" borderId="0" xfId="70" applyFont="1" applyFill="1" applyBorder="1" applyAlignment="1">
      <alignment horizontal="center" vertical="center" wrapText="1"/>
    </xf>
    <xf numFmtId="0" fontId="49" fillId="25" borderId="0" xfId="70" applyFont="1" applyFill="1" applyBorder="1"/>
    <xf numFmtId="0" fontId="11" fillId="0" borderId="0" xfId="70" applyFont="1" applyBorder="1" applyAlignment="1">
      <alignment horizontal="center" vertical="center" wrapText="1"/>
    </xf>
    <xf numFmtId="0" fontId="11" fillId="26" borderId="0" xfId="70" applyFont="1" applyFill="1" applyBorder="1" applyAlignment="1">
      <alignment vertical="center" wrapText="1"/>
    </xf>
    <xf numFmtId="0" fontId="11" fillId="26" borderId="19" xfId="70" applyFont="1" applyFill="1" applyBorder="1" applyAlignment="1">
      <alignment vertical="center" wrapText="1"/>
    </xf>
    <xf numFmtId="1" fontId="11" fillId="26" borderId="0" xfId="70" applyNumberFormat="1" applyFont="1" applyFill="1" applyBorder="1" applyAlignment="1">
      <alignment horizontal="center" vertical="center" wrapText="1"/>
    </xf>
    <xf numFmtId="0" fontId="48" fillId="26" borderId="0" xfId="70" applyFont="1" applyFill="1" applyBorder="1" applyAlignment="1"/>
    <xf numFmtId="0" fontId="6" fillId="25" borderId="0" xfId="70" applyFont="1" applyFill="1" applyBorder="1" applyAlignment="1"/>
    <xf numFmtId="0" fontId="134" fillId="24" borderId="0" xfId="40" applyFont="1" applyFill="1" applyBorder="1" applyAlignment="1">
      <alignment horizontal="left" vertical="center"/>
    </xf>
    <xf numFmtId="0" fontId="8" fillId="24" borderId="0" xfId="40" applyFont="1" applyFill="1" applyBorder="1" applyAlignment="1">
      <alignment horizontal="left" vertical="center"/>
    </xf>
    <xf numFmtId="167" fontId="90" fillId="30" borderId="0" xfId="63" applyNumberFormat="1" applyFont="1" applyFill="1" applyBorder="1" applyAlignment="1">
      <alignment horizontal="right" indent="1"/>
    </xf>
    <xf numFmtId="1" fontId="8" fillId="26" borderId="12" xfId="63" applyNumberFormat="1" applyFont="1" applyFill="1" applyBorder="1" applyAlignment="1">
      <alignment horizontal="center" vertical="center"/>
    </xf>
    <xf numFmtId="0" fontId="136" fillId="24" borderId="0" xfId="40" applyFont="1" applyFill="1" applyBorder="1" applyAlignment="1">
      <alignment horizontal="left" vertical="center"/>
    </xf>
    <xf numFmtId="0" fontId="137" fillId="24" borderId="0" xfId="40" applyFont="1" applyFill="1" applyBorder="1" applyAlignment="1">
      <alignment horizontal="left" vertical="center"/>
    </xf>
    <xf numFmtId="167" fontId="89" fillId="30" borderId="0" xfId="63" applyNumberFormat="1" applyFont="1" applyFill="1" applyBorder="1" applyAlignment="1">
      <alignment horizontal="right" indent="1"/>
    </xf>
    <xf numFmtId="175" fontId="87" fillId="26" borderId="0" xfId="70" applyNumberFormat="1" applyFont="1" applyFill="1" applyBorder="1" applyAlignment="1">
      <alignment horizontal="right" vertical="top"/>
    </xf>
    <xf numFmtId="0" fontId="11" fillId="25" borderId="12" xfId="62" applyFont="1" applyFill="1" applyBorder="1" applyAlignment="1">
      <alignment horizontal="center"/>
    </xf>
    <xf numFmtId="165" fontId="12" fillId="27" borderId="0" xfId="40" applyNumberFormat="1" applyFont="1" applyFill="1" applyBorder="1" applyAlignment="1">
      <alignment horizontal="right" wrapText="1" indent="1"/>
    </xf>
    <xf numFmtId="0" fontId="11" fillId="25" borderId="12" xfId="62" applyFont="1" applyFill="1" applyBorder="1" applyAlignment="1">
      <alignment horizontal="center" vertical="center" wrapText="1"/>
    </xf>
    <xf numFmtId="0" fontId="11" fillId="25" borderId="11" xfId="70" applyFont="1" applyFill="1" applyBorder="1" applyAlignment="1">
      <alignment horizontal="center"/>
    </xf>
    <xf numFmtId="0" fontId="57" fillId="25" borderId="0" xfId="70" applyFont="1" applyFill="1" applyAlignment="1"/>
    <xf numFmtId="0" fontId="57" fillId="0" borderId="0" xfId="70" applyFont="1" applyBorder="1" applyAlignment="1"/>
    <xf numFmtId="0" fontId="101" fillId="25" borderId="0" xfId="70" applyFont="1" applyFill="1" applyBorder="1" applyAlignment="1">
      <alignment horizontal="left"/>
    </xf>
    <xf numFmtId="0" fontId="5" fillId="25" borderId="0" xfId="70" applyFont="1" applyFill="1" applyBorder="1" applyAlignment="1"/>
    <xf numFmtId="0" fontId="57" fillId="0" borderId="0" xfId="70" applyFont="1" applyAlignment="1"/>
    <xf numFmtId="1" fontId="11" fillId="26" borderId="0" xfId="63" applyNumberFormat="1" applyFont="1" applyFill="1" applyBorder="1" applyAlignment="1">
      <alignment horizontal="center" vertical="center"/>
    </xf>
    <xf numFmtId="1" fontId="11" fillId="26" borderId="12" xfId="63" applyNumberFormat="1" applyFont="1" applyFill="1" applyBorder="1" applyAlignment="1">
      <alignment horizontal="center" vertical="center" wrapText="1"/>
    </xf>
    <xf numFmtId="0" fontId="104" fillId="25" borderId="0" xfId="70" applyFont="1" applyFill="1" applyBorder="1" applyAlignment="1"/>
    <xf numFmtId="3" fontId="97" fillId="27" borderId="10" xfId="40" applyNumberFormat="1" applyFont="1" applyFill="1" applyBorder="1" applyAlignment="1">
      <alignment horizontal="right" wrapText="1" indent="1"/>
    </xf>
    <xf numFmtId="167" fontId="120" fillId="24" borderId="66" xfId="121" applyNumberFormat="1" applyFont="1" applyFill="1" applyBorder="1" applyAlignment="1">
      <alignment horizontal="left" vertical="center" indent="2"/>
    </xf>
    <xf numFmtId="3" fontId="97" fillId="24" borderId="0" xfId="40" applyNumberFormat="1" applyFont="1" applyFill="1" applyBorder="1" applyAlignment="1">
      <alignment horizontal="right" indent="2"/>
    </xf>
    <xf numFmtId="3" fontId="138" fillId="24" borderId="0" xfId="40" applyNumberFormat="1" applyFont="1" applyFill="1" applyBorder="1" applyAlignment="1">
      <alignment horizontal="right" indent="2"/>
    </xf>
    <xf numFmtId="167" fontId="118" fillId="27" borderId="0" xfId="40" applyNumberFormat="1" applyFont="1" applyFill="1" applyBorder="1" applyAlignment="1">
      <alignment horizontal="right" wrapText="1" indent="1"/>
    </xf>
    <xf numFmtId="3" fontId="118" fillId="27" borderId="0" xfId="40" applyNumberFormat="1" applyFont="1" applyFill="1" applyBorder="1" applyAlignment="1">
      <alignment horizontal="right" wrapText="1" indent="1"/>
    </xf>
    <xf numFmtId="167" fontId="120" fillId="24" borderId="67" xfId="121" applyNumberFormat="1" applyFont="1" applyFill="1" applyBorder="1" applyAlignment="1">
      <alignment horizontal="left" vertical="center" indent="2"/>
    </xf>
    <xf numFmtId="3" fontId="99" fillId="24" borderId="0" xfId="40" applyNumberFormat="1" applyFont="1" applyFill="1" applyBorder="1" applyAlignment="1">
      <alignment horizontal="right" indent="2"/>
    </xf>
    <xf numFmtId="3" fontId="139" fillId="24" borderId="0" xfId="40" applyNumberFormat="1" applyFont="1" applyFill="1" applyBorder="1" applyAlignment="1">
      <alignment horizontal="right" indent="2"/>
    </xf>
    <xf numFmtId="0" fontId="120" fillId="24" borderId="0" xfId="40" applyFont="1" applyFill="1" applyBorder="1" applyAlignment="1">
      <alignment horizontal="left" vertical="center" indent="2"/>
    </xf>
    <xf numFmtId="175" fontId="135" fillId="26" borderId="0" xfId="70" applyNumberFormat="1" applyFont="1" applyFill="1" applyBorder="1" applyAlignment="1">
      <alignment horizontal="right" vertical="top"/>
    </xf>
    <xf numFmtId="0" fontId="85" fillId="24" borderId="67" xfId="66" applyFont="1" applyFill="1" applyBorder="1" applyAlignment="1">
      <alignment horizontal="left"/>
    </xf>
    <xf numFmtId="0" fontId="86" fillId="0" borderId="0" xfId="63" applyFont="1" applyAlignment="1">
      <alignment horizontal="left" indent="1"/>
    </xf>
    <xf numFmtId="0" fontId="16" fillId="25" borderId="0" xfId="63" applyFont="1" applyFill="1" applyBorder="1" applyAlignment="1"/>
    <xf numFmtId="0" fontId="29" fillId="25" borderId="0" xfId="63" applyFont="1" applyFill="1" applyBorder="1" applyAlignment="1">
      <alignment horizontal="left" vertical="center"/>
    </xf>
    <xf numFmtId="0" fontId="2" fillId="26" borderId="0" xfId="63" applyFill="1" applyBorder="1" applyAlignment="1"/>
    <xf numFmtId="0" fontId="11" fillId="0" borderId="0" xfId="70" applyFont="1" applyBorder="1" applyAlignment="1">
      <alignment horizontal="left" indent="1"/>
    </xf>
    <xf numFmtId="3" fontId="85" fillId="25" borderId="0" xfId="79" applyNumberFormat="1" applyFont="1" applyFill="1" applyBorder="1" applyAlignment="1">
      <alignment horizontal="right" vertical="center" indent="2"/>
    </xf>
    <xf numFmtId="3" fontId="85" fillId="24" borderId="0" xfId="40" applyNumberFormat="1" applyFont="1" applyFill="1" applyBorder="1" applyAlignment="1">
      <alignment horizontal="left" vertical="center" wrapText="1"/>
    </xf>
    <xf numFmtId="0" fontId="11" fillId="25" borderId="12" xfId="79" applyFont="1" applyFill="1" applyBorder="1" applyAlignment="1">
      <alignment horizontal="center" vertical="center"/>
    </xf>
    <xf numFmtId="0" fontId="86" fillId="25" borderId="0" xfId="63" applyFont="1" applyFill="1" applyAlignment="1">
      <alignment horizontal="left" vertical="top"/>
    </xf>
    <xf numFmtId="0" fontId="86" fillId="25" borderId="0" xfId="63" applyFont="1" applyFill="1" applyBorder="1" applyAlignment="1">
      <alignment horizontal="left" vertical="top"/>
    </xf>
    <xf numFmtId="0" fontId="16" fillId="26" borderId="0" xfId="63" applyFont="1" applyFill="1" applyBorder="1" applyAlignment="1">
      <alignment horizontal="left" vertical="top"/>
    </xf>
    <xf numFmtId="0" fontId="85" fillId="27" borderId="0" xfId="40" applyFont="1" applyFill="1" applyBorder="1" applyAlignment="1">
      <alignment horizontal="left" vertical="top"/>
    </xf>
    <xf numFmtId="0" fontId="94" fillId="25" borderId="19" xfId="63" applyFont="1" applyFill="1" applyBorder="1" applyAlignment="1">
      <alignment horizontal="left" vertical="top"/>
    </xf>
    <xf numFmtId="0" fontId="86" fillId="26" borderId="0" xfId="63" applyFont="1" applyFill="1" applyAlignment="1">
      <alignment horizontal="left" vertical="top"/>
    </xf>
    <xf numFmtId="0" fontId="86" fillId="0" borderId="0" xfId="63" applyFont="1" applyAlignment="1">
      <alignment horizontal="left" vertical="top"/>
    </xf>
    <xf numFmtId="0" fontId="2" fillId="0" borderId="0" xfId="53" applyFont="1"/>
    <xf numFmtId="0" fontId="85" fillId="25" borderId="0" xfId="79" applyFont="1" applyFill="1" applyBorder="1" applyAlignment="1">
      <alignment horizontal="center" vertical="center"/>
    </xf>
    <xf numFmtId="0" fontId="11" fillId="25" borderId="12" xfId="79" applyFont="1" applyFill="1" applyBorder="1" applyAlignment="1">
      <alignment horizontal="center" vertical="center" wrapText="1"/>
    </xf>
    <xf numFmtId="3" fontId="2" fillId="0" borderId="0" xfId="53" applyNumberFormat="1"/>
    <xf numFmtId="1" fontId="11" fillId="0" borderId="0" xfId="70" applyNumberFormat="1" applyFont="1" applyBorder="1" applyAlignment="1">
      <alignment horizontal="center" vertical="center"/>
    </xf>
    <xf numFmtId="0" fontId="11" fillId="0" borderId="0" xfId="70" applyFont="1" applyBorder="1" applyAlignment="1">
      <alignment horizontal="center" vertical="center"/>
    </xf>
    <xf numFmtId="0" fontId="18" fillId="25" borderId="0" xfId="70" applyFont="1" applyFill="1" applyBorder="1" applyAlignment="1"/>
    <xf numFmtId="3" fontId="3" fillId="25" borderId="0" xfId="79" applyNumberFormat="1" applyFont="1" applyFill="1" applyBorder="1" applyAlignment="1">
      <alignment vertical="center"/>
    </xf>
    <xf numFmtId="0" fontId="2" fillId="25" borderId="0" xfId="53" applyFont="1" applyFill="1"/>
    <xf numFmtId="3" fontId="3" fillId="27" borderId="0" xfId="40" applyNumberFormat="1" applyFont="1" applyFill="1" applyBorder="1" applyAlignment="1">
      <alignment horizontal="left" vertical="center" wrapText="1"/>
    </xf>
    <xf numFmtId="0" fontId="2" fillId="25" borderId="19" xfId="72" applyFont="1" applyFill="1" applyBorder="1"/>
    <xf numFmtId="0" fontId="2" fillId="0" borderId="0" xfId="79" applyFont="1"/>
    <xf numFmtId="0" fontId="2" fillId="0" borderId="0" xfId="62" applyFont="1" applyAlignment="1">
      <alignment vertical="center"/>
    </xf>
    <xf numFmtId="3" fontId="49" fillId="0" borderId="0" xfId="53" applyNumberFormat="1" applyFont="1"/>
    <xf numFmtId="0" fontId="12" fillId="25" borderId="0" xfId="62" applyFont="1" applyFill="1" applyBorder="1" applyAlignment="1">
      <alignment wrapText="1"/>
    </xf>
    <xf numFmtId="0" fontId="16" fillId="25" borderId="0" xfId="0" applyFont="1" applyFill="1" applyBorder="1" applyAlignment="1" applyProtection="1">
      <alignment horizontal="right"/>
    </xf>
    <xf numFmtId="0" fontId="12" fillId="24" borderId="0" xfId="40" applyFont="1" applyFill="1" applyBorder="1" applyAlignment="1" applyProtection="1">
      <alignment horizontal="left" indent="1"/>
    </xf>
    <xf numFmtId="0" fontId="0" fillId="25" borderId="0" xfId="0" applyFill="1" applyProtection="1">
      <protection locked="0"/>
    </xf>
    <xf numFmtId="0" fontId="133" fillId="0" borderId="0" xfId="70" applyFont="1" applyFill="1" applyAlignment="1" applyProtection="1">
      <alignment vertical="center" wrapText="1"/>
      <protection locked="0"/>
    </xf>
    <xf numFmtId="0" fontId="2" fillId="25" borderId="0" xfId="70" applyFill="1" applyProtection="1"/>
    <xf numFmtId="0" fontId="2" fillId="25" borderId="23" xfId="70" applyFill="1" applyBorder="1" applyProtection="1"/>
    <xf numFmtId="0" fontId="2" fillId="25" borderId="22" xfId="70" applyFill="1" applyBorder="1" applyProtection="1"/>
    <xf numFmtId="0" fontId="2" fillId="25" borderId="0" xfId="70" applyFill="1" applyBorder="1" applyProtection="1"/>
    <xf numFmtId="0" fontId="2" fillId="25" borderId="0" xfId="70" applyFill="1" applyProtection="1">
      <protection locked="0"/>
    </xf>
    <xf numFmtId="0" fontId="2" fillId="0" borderId="0" xfId="70" applyFill="1" applyProtection="1">
      <protection locked="0"/>
    </xf>
    <xf numFmtId="0" fontId="2" fillId="0" borderId="0" xfId="70" applyProtection="1">
      <protection locked="0"/>
    </xf>
    <xf numFmtId="0" fontId="2" fillId="25" borderId="20" xfId="70" applyFill="1" applyBorder="1" applyProtection="1"/>
    <xf numFmtId="0" fontId="2" fillId="0" borderId="0" xfId="70" applyBorder="1" applyProtection="1"/>
    <xf numFmtId="0" fontId="72" fillId="25" borderId="0" xfId="70" applyFont="1" applyFill="1" applyBorder="1" applyProtection="1"/>
    <xf numFmtId="0" fontId="2" fillId="25" borderId="0" xfId="70" applyFill="1" applyAlignment="1" applyProtection="1">
      <alignment vertical="center"/>
    </xf>
    <xf numFmtId="0" fontId="2" fillId="25" borderId="20" xfId="70" applyFill="1" applyBorder="1" applyAlignment="1" applyProtection="1">
      <alignment vertical="center"/>
    </xf>
    <xf numFmtId="0" fontId="90" fillId="26" borderId="15" xfId="70" applyFont="1" applyFill="1" applyBorder="1" applyAlignment="1" applyProtection="1">
      <alignment vertical="center"/>
    </xf>
    <xf numFmtId="0" fontId="117" fillId="26" borderId="16" xfId="70" applyFont="1" applyFill="1" applyBorder="1" applyAlignment="1" applyProtection="1">
      <alignment vertical="center"/>
    </xf>
    <xf numFmtId="0" fontId="117" fillId="26" borderId="17" xfId="70" applyFont="1" applyFill="1" applyBorder="1" applyAlignment="1" applyProtection="1">
      <alignment vertical="center"/>
    </xf>
    <xf numFmtId="0" fontId="2" fillId="25" borderId="0" xfId="70" applyFill="1" applyAlignment="1" applyProtection="1">
      <alignment vertical="center"/>
      <protection locked="0"/>
    </xf>
    <xf numFmtId="0" fontId="2" fillId="0" borderId="0" xfId="70" applyFill="1" applyAlignment="1" applyProtection="1">
      <alignment vertical="center"/>
      <protection locked="0"/>
    </xf>
    <xf numFmtId="0" fontId="35" fillId="0" borderId="12" xfId="70" applyFont="1" applyFill="1" applyBorder="1" applyAlignment="1" applyProtection="1">
      <alignment horizontal="center"/>
      <protection locked="0"/>
    </xf>
    <xf numFmtId="0" fontId="2" fillId="0" borderId="0" xfId="70" applyAlignment="1" applyProtection="1">
      <alignment vertical="center"/>
      <protection locked="0"/>
    </xf>
    <xf numFmtId="0" fontId="13" fillId="25" borderId="20" xfId="70" applyFont="1" applyFill="1" applyBorder="1" applyProtection="1"/>
    <xf numFmtId="0" fontId="11" fillId="25" borderId="0" xfId="70" applyFont="1" applyFill="1" applyBorder="1" applyAlignment="1" applyProtection="1">
      <alignment horizontal="center" vertical="center"/>
    </xf>
    <xf numFmtId="0" fontId="10" fillId="25" borderId="0" xfId="70" applyFont="1" applyFill="1" applyBorder="1" applyProtection="1"/>
    <xf numFmtId="0" fontId="68" fillId="25" borderId="0" xfId="70" applyFont="1" applyFill="1" applyProtection="1"/>
    <xf numFmtId="0" fontId="68" fillId="25" borderId="20" xfId="70" applyFont="1" applyFill="1" applyBorder="1" applyProtection="1"/>
    <xf numFmtId="0" fontId="68" fillId="25" borderId="0" xfId="70" applyFont="1" applyFill="1" applyProtection="1">
      <protection locked="0"/>
    </xf>
    <xf numFmtId="0" fontId="68" fillId="0" borderId="0" xfId="70" applyFont="1" applyFill="1" applyProtection="1">
      <protection locked="0"/>
    </xf>
    <xf numFmtId="0" fontId="68" fillId="0" borderId="0" xfId="70" applyFont="1" applyProtection="1">
      <protection locked="0"/>
    </xf>
    <xf numFmtId="0" fontId="13" fillId="25" borderId="0" xfId="70" applyFont="1" applyFill="1" applyBorder="1" applyProtection="1"/>
    <xf numFmtId="0" fontId="5" fillId="25" borderId="0" xfId="70" applyFont="1" applyFill="1" applyBorder="1" applyProtection="1"/>
    <xf numFmtId="165" fontId="2" fillId="0" borderId="0" xfId="70" applyNumberFormat="1" applyFill="1" applyProtection="1">
      <protection locked="0"/>
    </xf>
    <xf numFmtId="0" fontId="13" fillId="0" borderId="0" xfId="70" applyFont="1" applyBorder="1" applyProtection="1"/>
    <xf numFmtId="0" fontId="21" fillId="0" borderId="0" xfId="70" applyFont="1" applyFill="1" applyAlignment="1" applyProtection="1">
      <alignment horizontal="center" vertical="center" wrapText="1"/>
      <protection locked="0"/>
    </xf>
    <xf numFmtId="0" fontId="71" fillId="25" borderId="0" xfId="70" applyFont="1" applyFill="1" applyBorder="1" applyProtection="1"/>
    <xf numFmtId="167" fontId="68" fillId="0" borderId="0" xfId="70" applyNumberFormat="1" applyFont="1" applyFill="1" applyProtection="1">
      <protection locked="0"/>
    </xf>
    <xf numFmtId="167" fontId="2" fillId="0" borderId="0" xfId="70" applyNumberFormat="1" applyFill="1" applyProtection="1">
      <protection locked="0"/>
    </xf>
    <xf numFmtId="0" fontId="69" fillId="25" borderId="0" xfId="70" applyFont="1" applyFill="1" applyProtection="1"/>
    <xf numFmtId="0" fontId="69" fillId="25" borderId="20" xfId="70" applyFont="1" applyFill="1" applyBorder="1" applyProtection="1"/>
    <xf numFmtId="0" fontId="75" fillId="25" borderId="0" xfId="70" applyFont="1" applyFill="1" applyBorder="1" applyProtection="1"/>
    <xf numFmtId="0" fontId="69" fillId="25" borderId="0" xfId="70" applyFont="1" applyFill="1" applyProtection="1">
      <protection locked="0"/>
    </xf>
    <xf numFmtId="0" fontId="69" fillId="0" borderId="0" xfId="70" applyFont="1" applyFill="1" applyProtection="1">
      <protection locked="0"/>
    </xf>
    <xf numFmtId="0" fontId="21" fillId="0" borderId="0" xfId="70" applyFont="1" applyFill="1" applyAlignment="1" applyProtection="1">
      <alignment horizontal="center" vertical="center"/>
      <protection locked="0"/>
    </xf>
    <xf numFmtId="0" fontId="69" fillId="0" borderId="0" xfId="70" applyFont="1" applyProtection="1">
      <protection locked="0"/>
    </xf>
    <xf numFmtId="0" fontId="141" fillId="0" borderId="0" xfId="70" applyFont="1" applyFill="1" applyAlignment="1" applyProtection="1">
      <alignment horizontal="center" vertical="center"/>
      <protection locked="0"/>
    </xf>
    <xf numFmtId="0" fontId="49" fillId="0" borderId="0" xfId="70" applyFont="1" applyFill="1" applyBorder="1" applyAlignment="1" applyProtection="1">
      <alignment horizontal="center"/>
      <protection locked="0"/>
    </xf>
    <xf numFmtId="0" fontId="16" fillId="0" borderId="0" xfId="70" applyFont="1" applyBorder="1" applyAlignment="1" applyProtection="1"/>
    <xf numFmtId="167" fontId="2" fillId="0" borderId="0" xfId="70" applyNumberFormat="1" applyFill="1" applyBorder="1" applyProtection="1">
      <protection locked="0"/>
    </xf>
    <xf numFmtId="167" fontId="2" fillId="0" borderId="0" xfId="70" applyNumberFormat="1" applyProtection="1">
      <protection locked="0"/>
    </xf>
    <xf numFmtId="0" fontId="2" fillId="25" borderId="0" xfId="70" applyFill="1" applyBorder="1" applyAlignment="1" applyProtection="1"/>
    <xf numFmtId="0" fontId="142" fillId="0" borderId="0" xfId="70" applyFont="1" applyFill="1" applyProtection="1">
      <protection locked="0"/>
    </xf>
    <xf numFmtId="0" fontId="143" fillId="0" borderId="0" xfId="70" applyFont="1" applyFill="1" applyProtection="1">
      <protection locked="0"/>
    </xf>
    <xf numFmtId="0" fontId="6" fillId="25" borderId="0" xfId="70" applyFont="1" applyFill="1" applyBorder="1" applyProtection="1"/>
    <xf numFmtId="14" fontId="80" fillId="0" borderId="0" xfId="70" applyNumberFormat="1" applyFont="1" applyFill="1" applyAlignment="1" applyProtection="1">
      <protection locked="0"/>
    </xf>
    <xf numFmtId="167" fontId="85" fillId="25" borderId="0" xfId="70" applyNumberFormat="1" applyFont="1" applyFill="1" applyBorder="1" applyAlignment="1" applyProtection="1">
      <alignment horizontal="right"/>
    </xf>
    <xf numFmtId="167" fontId="85" fillId="26" borderId="0" xfId="70" applyNumberFormat="1" applyFont="1" applyFill="1" applyBorder="1" applyAlignment="1" applyProtection="1">
      <alignment horizontal="right"/>
    </xf>
    <xf numFmtId="0" fontId="80" fillId="0" borderId="0" xfId="70" applyFont="1" applyFill="1" applyAlignment="1" applyProtection="1">
      <alignment vertical="center" wrapText="1"/>
      <protection locked="0"/>
    </xf>
    <xf numFmtId="0" fontId="67" fillId="25" borderId="0" xfId="70" applyFont="1" applyFill="1" applyBorder="1" applyAlignment="1" applyProtection="1">
      <alignment horizontal="left"/>
    </xf>
    <xf numFmtId="167" fontId="74" fillId="25" borderId="0" xfId="70" applyNumberFormat="1" applyFont="1" applyFill="1" applyBorder="1" applyAlignment="1" applyProtection="1">
      <alignment horizontal="right"/>
    </xf>
    <xf numFmtId="167" fontId="74" fillId="26" borderId="0" xfId="70" applyNumberFormat="1" applyFont="1" applyFill="1" applyBorder="1" applyAlignment="1" applyProtection="1">
      <alignment horizontal="right"/>
    </xf>
    <xf numFmtId="1" fontId="2" fillId="0" borderId="0" xfId="70" applyNumberFormat="1" applyProtection="1">
      <protection locked="0"/>
    </xf>
    <xf numFmtId="0" fontId="49" fillId="25" borderId="0" xfId="70" applyFont="1" applyFill="1" applyProtection="1"/>
    <xf numFmtId="0" fontId="49" fillId="25" borderId="20" xfId="70" applyFont="1" applyFill="1" applyBorder="1" applyProtection="1"/>
    <xf numFmtId="167" fontId="11" fillId="25" borderId="0" xfId="70" applyNumberFormat="1" applyFont="1" applyFill="1" applyBorder="1" applyAlignment="1" applyProtection="1">
      <alignment horizontal="right"/>
    </xf>
    <xf numFmtId="167" fontId="11" fillId="26" borderId="0" xfId="70" applyNumberFormat="1" applyFont="1" applyFill="1" applyBorder="1" applyAlignment="1" applyProtection="1">
      <alignment horizontal="right"/>
    </xf>
    <xf numFmtId="0" fontId="49" fillId="25" borderId="0" xfId="70" applyFont="1" applyFill="1" applyProtection="1">
      <protection locked="0"/>
    </xf>
    <xf numFmtId="0" fontId="49" fillId="0" borderId="0" xfId="70" applyFont="1" applyProtection="1">
      <protection locked="0"/>
    </xf>
    <xf numFmtId="0" fontId="49" fillId="0" borderId="0" xfId="70" applyFont="1" applyFill="1" applyProtection="1">
      <protection locked="0"/>
    </xf>
    <xf numFmtId="0" fontId="2" fillId="25" borderId="0" xfId="70" applyFont="1" applyFill="1" applyProtection="1"/>
    <xf numFmtId="0" fontId="2" fillId="25" borderId="20" xfId="70" applyFont="1" applyFill="1" applyBorder="1" applyProtection="1"/>
    <xf numFmtId="0" fontId="12" fillId="24" borderId="0" xfId="40" applyFont="1" applyFill="1" applyBorder="1" applyAlignment="1" applyProtection="1">
      <alignment horizontal="left"/>
    </xf>
    <xf numFmtId="167" fontId="12" fillId="25" borderId="0" xfId="70" applyNumberFormat="1" applyFont="1" applyFill="1" applyBorder="1" applyAlignment="1" applyProtection="1">
      <alignment horizontal="right"/>
    </xf>
    <xf numFmtId="167" fontId="12" fillId="26" borderId="0" xfId="70" applyNumberFormat="1" applyFont="1" applyFill="1" applyBorder="1" applyAlignment="1" applyProtection="1">
      <alignment horizontal="right"/>
    </xf>
    <xf numFmtId="0" fontId="2" fillId="25" borderId="0" xfId="70" applyFont="1" applyFill="1" applyProtection="1">
      <protection locked="0"/>
    </xf>
    <xf numFmtId="0" fontId="2" fillId="0" borderId="0" xfId="70" applyFont="1" applyProtection="1">
      <protection locked="0"/>
    </xf>
    <xf numFmtId="0" fontId="80" fillId="0" borderId="0" xfId="70" applyFont="1" applyFill="1" applyAlignment="1" applyProtection="1">
      <alignment horizontal="center" wrapText="1"/>
      <protection locked="0"/>
    </xf>
    <xf numFmtId="0" fontId="2" fillId="0" borderId="0" xfId="70" applyFont="1" applyFill="1" applyProtection="1">
      <protection locked="0"/>
    </xf>
    <xf numFmtId="167" fontId="2" fillId="0" borderId="0" xfId="70" applyNumberFormat="1" applyFont="1" applyProtection="1">
      <protection locked="0"/>
    </xf>
    <xf numFmtId="0" fontId="49" fillId="0" borderId="0" xfId="70" applyFont="1" applyFill="1" applyAlignment="1" applyProtection="1">
      <protection locked="0"/>
    </xf>
    <xf numFmtId="3" fontId="49" fillId="0" borderId="0" xfId="70" applyNumberFormat="1" applyFont="1" applyProtection="1">
      <protection locked="0"/>
    </xf>
    <xf numFmtId="3" fontId="49" fillId="0" borderId="0" xfId="70" applyNumberFormat="1" applyFont="1" applyFill="1" applyAlignment="1" applyProtection="1">
      <alignment horizontal="center"/>
      <protection locked="0"/>
    </xf>
    <xf numFmtId="3" fontId="73" fillId="0" borderId="0" xfId="70" applyNumberFormat="1" applyFont="1" applyFill="1" applyAlignment="1" applyProtection="1">
      <alignment horizontal="center"/>
      <protection locked="0"/>
    </xf>
    <xf numFmtId="167" fontId="49" fillId="0" borderId="0" xfId="70" applyNumberFormat="1" applyFont="1" applyFill="1" applyAlignment="1" applyProtection="1">
      <alignment horizontal="center"/>
      <protection locked="0"/>
    </xf>
    <xf numFmtId="3" fontId="49" fillId="0" borderId="0" xfId="70" applyNumberFormat="1" applyFont="1" applyFill="1" applyProtection="1">
      <protection locked="0"/>
    </xf>
    <xf numFmtId="3" fontId="2" fillId="0" borderId="0" xfId="70" applyNumberFormat="1" applyFont="1" applyProtection="1">
      <protection locked="0"/>
    </xf>
    <xf numFmtId="165" fontId="2" fillId="0" borderId="0" xfId="70" applyNumberFormat="1" applyFont="1" applyProtection="1">
      <protection locked="0"/>
    </xf>
    <xf numFmtId="165" fontId="49" fillId="0" borderId="0" xfId="70" applyNumberFormat="1" applyFont="1" applyProtection="1">
      <protection locked="0"/>
    </xf>
    <xf numFmtId="3" fontId="2" fillId="0" borderId="0" xfId="70" applyNumberFormat="1" applyFont="1" applyFill="1" applyProtection="1">
      <protection locked="0"/>
    </xf>
    <xf numFmtId="167" fontId="49" fillId="0" borderId="0" xfId="70" applyNumberFormat="1" applyFont="1" applyProtection="1">
      <protection locked="0"/>
    </xf>
    <xf numFmtId="1" fontId="2" fillId="0" borderId="0" xfId="70" applyNumberFormat="1" applyFont="1" applyProtection="1">
      <protection locked="0"/>
    </xf>
    <xf numFmtId="0" fontId="73" fillId="25" borderId="20" xfId="70" applyFont="1" applyFill="1" applyBorder="1" applyAlignment="1" applyProtection="1">
      <alignment horizontal="center"/>
    </xf>
    <xf numFmtId="0" fontId="29" fillId="25" borderId="0" xfId="70" applyFont="1" applyFill="1" applyBorder="1" applyProtection="1"/>
    <xf numFmtId="0" fontId="91" fillId="25" borderId="0" xfId="70" applyFont="1" applyFill="1" applyBorder="1" applyAlignment="1" applyProtection="1">
      <alignment horizontal="left" vertical="center"/>
    </xf>
    <xf numFmtId="1" fontId="12" fillId="25" borderId="0" xfId="70" applyNumberFormat="1" applyFont="1" applyFill="1" applyBorder="1" applyAlignment="1" applyProtection="1">
      <alignment horizontal="center"/>
    </xf>
    <xf numFmtId="3" fontId="12" fillId="25" borderId="0" xfId="70" applyNumberFormat="1" applyFont="1" applyFill="1" applyBorder="1" applyAlignment="1" applyProtection="1">
      <alignment horizontal="center"/>
    </xf>
    <xf numFmtId="0" fontId="13" fillId="25" borderId="0" xfId="70" applyFont="1" applyFill="1" applyBorder="1" applyProtection="1">
      <protection locked="0"/>
    </xf>
    <xf numFmtId="0" fontId="21" fillId="0" borderId="0" xfId="70" applyFont="1" applyProtection="1">
      <protection locked="0"/>
    </xf>
    <xf numFmtId="0" fontId="21" fillId="0" borderId="0" xfId="70" applyFont="1" applyFill="1" applyProtection="1">
      <protection locked="0"/>
    </xf>
    <xf numFmtId="0" fontId="3" fillId="0" borderId="0" xfId="70" applyFont="1" applyFill="1" applyProtection="1">
      <protection locked="0"/>
    </xf>
    <xf numFmtId="0" fontId="0" fillId="0" borderId="18" xfId="0" applyFill="1" applyBorder="1" applyProtection="1"/>
    <xf numFmtId="0" fontId="11"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0" fillId="0" borderId="0" xfId="0" applyFill="1" applyAlignment="1" applyProtection="1">
      <alignment vertical="center"/>
      <protection locked="0"/>
    </xf>
    <xf numFmtId="0" fontId="68" fillId="0" borderId="0" xfId="0" applyFont="1" applyFill="1" applyAlignment="1" applyProtection="1">
      <alignment vertical="center"/>
      <protection locked="0"/>
    </xf>
    <xf numFmtId="0" fontId="133" fillId="0" borderId="0" xfId="0" applyFont="1" applyFill="1" applyAlignment="1" applyProtection="1">
      <alignment vertical="center" wrapText="1"/>
      <protection locked="0"/>
    </xf>
    <xf numFmtId="165" fontId="0" fillId="0" borderId="0" xfId="0" applyNumberFormat="1" applyFill="1" applyProtection="1">
      <protection locked="0"/>
    </xf>
    <xf numFmtId="0" fontId="13" fillId="0" borderId="0" xfId="0" applyFont="1" applyFill="1" applyProtection="1">
      <protection locked="0"/>
    </xf>
    <xf numFmtId="167" fontId="0" fillId="0" borderId="0" xfId="0" applyNumberFormat="1" applyFill="1" applyProtection="1">
      <protection locked="0"/>
    </xf>
    <xf numFmtId="0" fontId="49" fillId="0" borderId="0" xfId="0" applyFont="1" applyFill="1" applyProtection="1">
      <protection locked="0"/>
    </xf>
    <xf numFmtId="0" fontId="90" fillId="26" borderId="15" xfId="0" applyFont="1" applyFill="1" applyBorder="1" applyAlignment="1" applyProtection="1">
      <alignment vertical="center"/>
    </xf>
    <xf numFmtId="0" fontId="117" fillId="26" borderId="16" xfId="0" applyFont="1" applyFill="1" applyBorder="1" applyAlignment="1" applyProtection="1">
      <alignment vertical="center"/>
    </xf>
    <xf numFmtId="0" fontId="117" fillId="26" borderId="17" xfId="0" applyFont="1" applyFill="1" applyBorder="1" applyAlignment="1" applyProtection="1">
      <alignment vertical="center"/>
    </xf>
    <xf numFmtId="0" fontId="0" fillId="0" borderId="0" xfId="0" applyFill="1" applyAlignment="1" applyProtection="1">
      <alignment horizontal="center" vertical="center"/>
      <protection locked="0"/>
    </xf>
    <xf numFmtId="0" fontId="73" fillId="0" borderId="0" xfId="0" applyFont="1" applyFill="1" applyAlignment="1" applyProtection="1">
      <alignment horizontal="left"/>
      <protection locked="0"/>
    </xf>
    <xf numFmtId="14" fontId="80" fillId="0" borderId="0" xfId="0" applyNumberFormat="1" applyFont="1" applyFill="1" applyAlignment="1" applyProtection="1">
      <protection locked="0"/>
    </xf>
    <xf numFmtId="167" fontId="85" fillId="25" borderId="0" xfId="0" applyNumberFormat="1" applyFont="1" applyFill="1" applyBorder="1" applyAlignment="1" applyProtection="1"/>
    <xf numFmtId="167" fontId="85" fillId="26" borderId="0" xfId="0" applyNumberFormat="1" applyFont="1" applyFill="1" applyBorder="1" applyAlignment="1" applyProtection="1"/>
    <xf numFmtId="0" fontId="80" fillId="0" borderId="0" xfId="0" applyFont="1" applyFill="1" applyAlignment="1" applyProtection="1">
      <alignment vertical="center" wrapText="1"/>
      <protection locked="0"/>
    </xf>
    <xf numFmtId="0" fontId="68" fillId="0" borderId="0" xfId="0" applyFont="1" applyFill="1" applyProtection="1">
      <protection locked="0"/>
    </xf>
    <xf numFmtId="167" fontId="68" fillId="0" borderId="0" xfId="0" applyNumberFormat="1" applyFont="1" applyFill="1" applyProtection="1">
      <protection locked="0"/>
    </xf>
    <xf numFmtId="167" fontId="11" fillId="25" borderId="0" xfId="0" applyNumberFormat="1" applyFont="1" applyFill="1" applyBorder="1" applyAlignment="1" applyProtection="1"/>
    <xf numFmtId="167" fontId="11" fillId="26" borderId="0" xfId="0" applyNumberFormat="1" applyFont="1" applyFill="1" applyBorder="1" applyAlignment="1" applyProtection="1"/>
    <xf numFmtId="0" fontId="49" fillId="0" borderId="0" xfId="0" applyFont="1" applyFill="1" applyAlignment="1" applyProtection="1">
      <protection locked="0"/>
    </xf>
    <xf numFmtId="0" fontId="24" fillId="0" borderId="0" xfId="0" applyFont="1" applyFill="1" applyAlignment="1" applyProtection="1">
      <alignment horizontal="center"/>
      <protection locked="0"/>
    </xf>
    <xf numFmtId="0" fontId="49" fillId="0" borderId="0" xfId="0" applyFont="1" applyFill="1" applyAlignment="1" applyProtection="1">
      <alignment horizontal="center"/>
      <protection locked="0"/>
    </xf>
    <xf numFmtId="165" fontId="13" fillId="0" borderId="0" xfId="0" applyNumberFormat="1" applyFont="1" applyFill="1" applyProtection="1">
      <protection locked="0"/>
    </xf>
    <xf numFmtId="0" fontId="13" fillId="25" borderId="0" xfId="0" applyFont="1" applyFill="1" applyBorder="1" applyAlignment="1" applyProtection="1">
      <alignment vertical="center"/>
    </xf>
    <xf numFmtId="167" fontId="0" fillId="0" borderId="0" xfId="0" applyNumberFormat="1" applyFill="1" applyAlignment="1" applyProtection="1">
      <alignment horizontal="center"/>
      <protection locked="0"/>
    </xf>
    <xf numFmtId="3" fontId="21" fillId="0" borderId="0" xfId="0" applyNumberFormat="1" applyFont="1" applyFill="1" applyAlignment="1" applyProtection="1">
      <alignment horizontal="center"/>
      <protection locked="0"/>
    </xf>
    <xf numFmtId="168" fontId="0" fillId="0" borderId="0" xfId="0" applyNumberFormat="1" applyFill="1" applyAlignment="1" applyProtection="1">
      <alignment horizontal="center"/>
      <protection locked="0"/>
    </xf>
    <xf numFmtId="1" fontId="13" fillId="0" borderId="0" xfId="0" applyNumberFormat="1" applyFont="1" applyFill="1" applyProtection="1">
      <protection locked="0"/>
    </xf>
    <xf numFmtId="167" fontId="12" fillId="25" borderId="0" xfId="0" applyNumberFormat="1" applyFont="1" applyFill="1" applyBorder="1" applyAlignment="1" applyProtection="1"/>
    <xf numFmtId="167" fontId="12" fillId="26" borderId="0" xfId="0" applyNumberFormat="1" applyFont="1" applyFill="1" applyBorder="1" applyAlignment="1" applyProtection="1"/>
    <xf numFmtId="0" fontId="2" fillId="0" borderId="0" xfId="0" applyFont="1" applyFill="1" applyAlignment="1" applyProtection="1">
      <alignment wrapText="1"/>
      <protection locked="0"/>
    </xf>
    <xf numFmtId="0" fontId="0" fillId="0" borderId="0" xfId="0" applyFill="1" applyAlignment="1" applyProtection="1">
      <alignment wrapText="1"/>
      <protection locked="0"/>
    </xf>
    <xf numFmtId="3" fontId="0" fillId="0" borderId="0" xfId="0" applyNumberFormat="1" applyFill="1" applyAlignment="1" applyProtection="1">
      <alignment horizontal="center"/>
      <protection locked="0"/>
    </xf>
    <xf numFmtId="2" fontId="0" fillId="0" borderId="0" xfId="0" applyNumberFormat="1" applyFill="1" applyAlignment="1" applyProtection="1">
      <alignment horizontal="center"/>
      <protection locked="0"/>
    </xf>
    <xf numFmtId="0" fontId="0" fillId="25" borderId="0" xfId="0" applyFill="1" applyBorder="1" applyAlignment="1" applyProtection="1">
      <alignment horizontal="left"/>
    </xf>
    <xf numFmtId="0" fontId="0" fillId="26" borderId="0" xfId="0" applyFill="1" applyProtection="1"/>
    <xf numFmtId="0" fontId="16" fillId="25" borderId="22" xfId="0" applyFont="1" applyFill="1" applyBorder="1" applyAlignment="1" applyProtection="1">
      <alignment horizontal="right"/>
    </xf>
    <xf numFmtId="0" fontId="90" fillId="26" borderId="15" xfId="0" applyFont="1" applyFill="1" applyBorder="1" applyAlignment="1" applyProtection="1"/>
    <xf numFmtId="165" fontId="0" fillId="0" borderId="0" xfId="0" applyNumberFormat="1" applyFill="1" applyAlignment="1" applyProtection="1">
      <alignment vertical="center"/>
      <protection locked="0"/>
    </xf>
    <xf numFmtId="165" fontId="68" fillId="0" borderId="0" xfId="0" applyNumberFormat="1" applyFont="1" applyFill="1" applyProtection="1">
      <protection locked="0"/>
    </xf>
    <xf numFmtId="0" fontId="21" fillId="0" borderId="0" xfId="0" applyFont="1" applyFill="1" applyAlignment="1" applyProtection="1">
      <alignment vertical="center" wrapText="1"/>
      <protection locked="0"/>
    </xf>
    <xf numFmtId="0" fontId="23" fillId="0" borderId="0" xfId="0" applyFont="1" applyFill="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0" fontId="0" fillId="0" borderId="0" xfId="0" applyFill="1" applyBorder="1" applyAlignment="1" applyProtection="1">
      <alignment vertical="center"/>
      <protection locked="0"/>
    </xf>
    <xf numFmtId="164" fontId="11" fillId="25" borderId="0" xfId="0" applyNumberFormat="1" applyFont="1" applyFill="1" applyBorder="1" applyAlignment="1" applyProtection="1">
      <alignment horizontal="center"/>
    </xf>
    <xf numFmtId="14" fontId="37" fillId="0" borderId="0" xfId="0" applyNumberFormat="1" applyFont="1" applyFill="1" applyBorder="1" applyAlignment="1" applyProtection="1">
      <protection locked="0"/>
    </xf>
    <xf numFmtId="164" fontId="67" fillId="25" borderId="0" xfId="0" applyNumberFormat="1" applyFont="1" applyFill="1" applyBorder="1" applyAlignment="1" applyProtection="1">
      <alignment horizontal="center"/>
    </xf>
    <xf numFmtId="14" fontId="80" fillId="0" borderId="0" xfId="0" applyNumberFormat="1" applyFont="1" applyFill="1" applyBorder="1" applyAlignment="1" applyProtection="1">
      <protection locked="0"/>
    </xf>
    <xf numFmtId="165" fontId="85" fillId="26" borderId="0" xfId="0" applyNumberFormat="1" applyFont="1" applyFill="1" applyBorder="1" applyAlignment="1" applyProtection="1">
      <alignment horizontal="right"/>
    </xf>
    <xf numFmtId="0" fontId="68" fillId="0" borderId="0" xfId="0" applyFont="1" applyFill="1" applyBorder="1" applyProtection="1">
      <protection locked="0"/>
    </xf>
    <xf numFmtId="0" fontId="80" fillId="0" borderId="0" xfId="0" applyFont="1" applyFill="1" applyBorder="1" applyAlignment="1" applyProtection="1">
      <alignment vertical="center" wrapText="1"/>
      <protection locked="0"/>
    </xf>
    <xf numFmtId="165" fontId="11" fillId="26" borderId="0" xfId="0" applyNumberFormat="1" applyFont="1" applyFill="1" applyBorder="1" applyAlignment="1" applyProtection="1">
      <alignment horizontal="right"/>
    </xf>
    <xf numFmtId="165" fontId="13" fillId="0" borderId="0" xfId="0" applyNumberFormat="1" applyFont="1" applyFill="1" applyBorder="1" applyProtection="1">
      <protection locked="0"/>
    </xf>
    <xf numFmtId="0" fontId="13" fillId="0" borderId="0" xfId="0" applyFont="1" applyFill="1" applyBorder="1" applyProtection="1">
      <protection locked="0"/>
    </xf>
    <xf numFmtId="1" fontId="11" fillId="25" borderId="0" xfId="0" applyNumberFormat="1" applyFont="1" applyFill="1" applyBorder="1" applyAlignment="1" applyProtection="1">
      <alignment horizontal="center"/>
    </xf>
    <xf numFmtId="0" fontId="49" fillId="0" borderId="0" xfId="0" applyFont="1" applyFill="1" applyBorder="1" applyProtection="1">
      <protection locked="0"/>
    </xf>
    <xf numFmtId="165" fontId="12" fillId="26" borderId="0" xfId="0" applyNumberFormat="1" applyFont="1" applyFill="1" applyBorder="1" applyAlignment="1" applyProtection="1">
      <alignment horizontal="right"/>
    </xf>
    <xf numFmtId="0" fontId="49" fillId="0" borderId="0" xfId="0" applyFont="1" applyFill="1" applyBorder="1" applyAlignment="1" applyProtection="1">
      <protection locked="0"/>
    </xf>
    <xf numFmtId="0" fontId="24" fillId="0" borderId="0" xfId="0" applyFont="1" applyFill="1" applyBorder="1" applyAlignment="1" applyProtection="1">
      <alignment horizontal="center"/>
      <protection locked="0"/>
    </xf>
    <xf numFmtId="0" fontId="49" fillId="0" borderId="0" xfId="0" applyFont="1" applyFill="1" applyBorder="1" applyAlignment="1" applyProtection="1">
      <alignment horizontal="center"/>
      <protection locked="0"/>
    </xf>
    <xf numFmtId="3" fontId="0" fillId="0" borderId="0" xfId="0" applyNumberFormat="1" applyFill="1" applyBorder="1" applyAlignment="1" applyProtection="1">
      <alignment horizontal="center"/>
      <protection locked="0"/>
    </xf>
    <xf numFmtId="3" fontId="21" fillId="0" borderId="0" xfId="0" applyNumberFormat="1" applyFont="1" applyFill="1" applyBorder="1" applyAlignment="1" applyProtection="1">
      <alignment horizontal="center"/>
      <protection locked="0"/>
    </xf>
    <xf numFmtId="168" fontId="0" fillId="0" borderId="0" xfId="0" applyNumberFormat="1" applyFill="1" applyBorder="1" applyAlignment="1" applyProtection="1">
      <alignment horizontal="center"/>
      <protection locked="0"/>
    </xf>
    <xf numFmtId="0" fontId="0" fillId="0" borderId="0" xfId="0" applyFill="1" applyBorder="1" applyAlignment="1" applyProtection="1">
      <protection locked="0"/>
    </xf>
    <xf numFmtId="0" fontId="76" fillId="0" borderId="0" xfId="0" applyFont="1" applyFill="1" applyBorder="1" applyProtection="1">
      <protection locked="0"/>
    </xf>
    <xf numFmtId="0" fontId="76" fillId="0" borderId="0" xfId="0" applyFont="1" applyFill="1" applyProtection="1">
      <protection locked="0"/>
    </xf>
    <xf numFmtId="0" fontId="73" fillId="0" borderId="0" xfId="0" applyFont="1" applyFill="1" applyBorder="1" applyProtection="1">
      <protection locked="0"/>
    </xf>
    <xf numFmtId="176" fontId="0" fillId="0" borderId="0" xfId="0" applyNumberFormat="1" applyFill="1" applyProtection="1">
      <protection locked="0"/>
    </xf>
    <xf numFmtId="1" fontId="0" fillId="0" borderId="0" xfId="0" applyNumberFormat="1" applyFill="1" applyProtection="1">
      <protection locked="0"/>
    </xf>
    <xf numFmtId="0" fontId="16" fillId="25" borderId="0" xfId="62" applyFont="1" applyFill="1" applyBorder="1" applyAlignment="1">
      <alignment horizontal="right"/>
    </xf>
    <xf numFmtId="0" fontId="16" fillId="25" borderId="0" xfId="70" applyFont="1" applyFill="1" applyBorder="1" applyAlignment="1">
      <alignment horizontal="left" vertical="top"/>
    </xf>
    <xf numFmtId="0" fontId="11" fillId="25" borderId="11" xfId="70" applyFont="1" applyFill="1" applyBorder="1" applyAlignment="1">
      <alignment horizontal="center"/>
    </xf>
    <xf numFmtId="0" fontId="85" fillId="25" borderId="0" xfId="79" applyFont="1" applyFill="1" applyBorder="1" applyAlignment="1">
      <alignment horizontal="left" vertical="center"/>
    </xf>
    <xf numFmtId="3" fontId="85" fillId="25" borderId="0" xfId="79" applyNumberFormat="1" applyFont="1" applyFill="1" applyBorder="1" applyAlignment="1">
      <alignment horizontal="center" vertical="center"/>
    </xf>
    <xf numFmtId="0" fontId="9" fillId="25" borderId="22" xfId="62" applyFont="1" applyFill="1" applyBorder="1" applyAlignment="1">
      <alignment horizontal="left"/>
    </xf>
    <xf numFmtId="0" fontId="9" fillId="25" borderId="23" xfId="70" applyFont="1" applyFill="1" applyBorder="1" applyAlignment="1">
      <alignment horizontal="left"/>
    </xf>
    <xf numFmtId="0" fontId="9" fillId="25" borderId="0" xfId="70" applyFont="1" applyFill="1" applyBorder="1" applyAlignment="1">
      <alignment horizontal="left"/>
    </xf>
    <xf numFmtId="1" fontId="12" fillId="25" borderId="0" xfId="51" applyNumberFormat="1" applyFont="1" applyFill="1" applyBorder="1" applyAlignment="1">
      <alignment horizontal="center"/>
    </xf>
    <xf numFmtId="0" fontId="16" fillId="24" borderId="19" xfId="61" applyFont="1" applyFill="1" applyBorder="1" applyAlignment="1">
      <alignment horizontal="left" wrapText="1"/>
    </xf>
    <xf numFmtId="173" fontId="12" fillId="25" borderId="0" xfId="52" applyNumberFormat="1" applyFont="1" applyFill="1" applyBorder="1" applyAlignment="1">
      <alignment horizontal="right"/>
    </xf>
    <xf numFmtId="4" fontId="97" fillId="27" borderId="0" xfId="40" applyNumberFormat="1" applyFont="1" applyFill="1" applyBorder="1" applyAlignment="1">
      <alignment horizontal="right" vertical="top" wrapText="1"/>
    </xf>
    <xf numFmtId="0" fontId="16" fillId="25" borderId="0" xfId="63" applyFont="1" applyFill="1" applyBorder="1" applyAlignment="1">
      <alignment horizontal="right" vertical="top"/>
    </xf>
    <xf numFmtId="171" fontId="12" fillId="25" borderId="0" xfId="70" applyNumberFormat="1" applyFont="1" applyFill="1" applyBorder="1" applyAlignment="1">
      <alignment horizontal="right" indent="2"/>
    </xf>
    <xf numFmtId="0" fontId="2" fillId="26" borderId="0" xfId="72" applyFill="1" applyBorder="1"/>
    <xf numFmtId="171" fontId="3" fillId="25" borderId="0" xfId="79" applyNumberFormat="1" applyFont="1" applyFill="1" applyBorder="1" applyAlignment="1">
      <alignment vertical="center"/>
    </xf>
    <xf numFmtId="0" fontId="49" fillId="26" borderId="0" xfId="53" applyFont="1" applyFill="1"/>
    <xf numFmtId="171" fontId="3" fillId="25" borderId="0" xfId="79" applyNumberFormat="1" applyFont="1" applyFill="1" applyBorder="1" applyAlignment="1">
      <alignment horizontal="right" vertical="center"/>
    </xf>
    <xf numFmtId="0" fontId="2" fillId="26" borderId="0" xfId="53" applyFont="1" applyFill="1"/>
    <xf numFmtId="0" fontId="2" fillId="26" borderId="0" xfId="79" applyFill="1"/>
    <xf numFmtId="0" fontId="12" fillId="26" borderId="0" xfId="62" applyFont="1" applyFill="1" applyBorder="1" applyAlignment="1">
      <alignment wrapText="1"/>
    </xf>
    <xf numFmtId="0" fontId="14" fillId="26" borderId="0" xfId="71" applyFont="1" applyFill="1" applyBorder="1" applyAlignment="1">
      <alignment horizontal="center" vertical="center"/>
    </xf>
    <xf numFmtId="0" fontId="5" fillId="25" borderId="0" xfId="0" applyFont="1" applyFill="1" applyBorder="1"/>
    <xf numFmtId="0" fontId="85" fillId="25" borderId="0" xfId="0" applyFont="1" applyFill="1" applyBorder="1" applyAlignment="1">
      <alignment horizontal="left"/>
    </xf>
    <xf numFmtId="0" fontId="9" fillId="25" borderId="22" xfId="70" applyFont="1" applyFill="1" applyBorder="1" applyAlignment="1">
      <alignment horizontal="left"/>
    </xf>
    <xf numFmtId="0" fontId="9" fillId="25" borderId="0" xfId="70" applyFont="1" applyFill="1" applyBorder="1" applyAlignment="1">
      <alignment horizontal="left"/>
    </xf>
    <xf numFmtId="1" fontId="12" fillId="25" borderId="0" xfId="51" applyNumberFormat="1" applyFont="1" applyFill="1" applyBorder="1" applyAlignment="1">
      <alignment horizontal="center"/>
    </xf>
    <xf numFmtId="0" fontId="10" fillId="25" borderId="0" xfId="0" applyFont="1" applyFill="1" applyBorder="1"/>
    <xf numFmtId="0" fontId="11" fillId="25" borderId="12" xfId="51" applyFont="1" applyFill="1" applyBorder="1" applyAlignment="1">
      <alignment horizontal="center" vertical="center"/>
    </xf>
    <xf numFmtId="49" fontId="11" fillId="25" borderId="58" xfId="51" applyNumberFormat="1" applyFont="1" applyFill="1" applyBorder="1" applyAlignment="1">
      <alignment horizontal="center" vertical="center" wrapText="1"/>
    </xf>
    <xf numFmtId="167" fontId="3" fillId="26" borderId="0" xfId="70" applyNumberFormat="1" applyFont="1" applyFill="1" applyBorder="1" applyAlignment="1">
      <alignment horizontal="right" indent="3"/>
    </xf>
    <xf numFmtId="0" fontId="145" fillId="24" borderId="0" xfId="61" applyFont="1" applyFill="1" applyBorder="1" applyAlignment="1">
      <alignment horizontal="left"/>
    </xf>
    <xf numFmtId="167" fontId="145" fillId="26" borderId="0" xfId="70" applyNumberFormat="1" applyFont="1" applyFill="1" applyBorder="1" applyAlignment="1">
      <alignment horizontal="right" indent="3"/>
    </xf>
    <xf numFmtId="167" fontId="113" fillId="26" borderId="0" xfId="70" applyNumberFormat="1" applyFont="1" applyFill="1" applyBorder="1" applyAlignment="1">
      <alignment horizontal="right" indent="3"/>
    </xf>
    <xf numFmtId="0" fontId="133" fillId="0" borderId="0" xfId="51" applyFont="1"/>
    <xf numFmtId="0" fontId="16" fillId="24" borderId="0" xfId="61" applyFont="1" applyFill="1" applyBorder="1" applyAlignment="1">
      <alignment wrapText="1"/>
    </xf>
    <xf numFmtId="0" fontId="146" fillId="25" borderId="0" xfId="70" applyFont="1" applyFill="1" applyBorder="1" applyAlignment="1">
      <alignment horizontal="left" vertical="center"/>
    </xf>
    <xf numFmtId="0" fontId="146" fillId="25" borderId="0" xfId="68" applyFont="1" applyFill="1" applyBorder="1" applyAlignment="1" applyProtection="1">
      <alignment horizontal="left" vertical="center"/>
    </xf>
    <xf numFmtId="0" fontId="2" fillId="26" borderId="22" xfId="52" applyFill="1" applyBorder="1"/>
    <xf numFmtId="0" fontId="11" fillId="25" borderId="22" xfId="52" applyFont="1" applyFill="1" applyBorder="1" applyAlignment="1">
      <alignment horizontal="left"/>
    </xf>
    <xf numFmtId="0" fontId="114" fillId="25" borderId="22" xfId="52" applyFont="1" applyFill="1" applyBorder="1" applyAlignment="1">
      <alignment horizontal="left"/>
    </xf>
    <xf numFmtId="0" fontId="0" fillId="25" borderId="22" xfId="51" applyFont="1" applyFill="1" applyBorder="1"/>
    <xf numFmtId="0" fontId="11" fillId="25" borderId="22" xfId="51" applyFont="1" applyFill="1" applyBorder="1" applyAlignment="1">
      <alignment horizontal="right"/>
    </xf>
    <xf numFmtId="0" fontId="2" fillId="26" borderId="18" xfId="52" applyFill="1" applyBorder="1"/>
    <xf numFmtId="0" fontId="11" fillId="25" borderId="18" xfId="52" applyFont="1" applyFill="1" applyBorder="1" applyAlignment="1">
      <alignment horizontal="left"/>
    </xf>
    <xf numFmtId="0" fontId="114" fillId="25" borderId="18" xfId="52" applyFont="1" applyFill="1" applyBorder="1" applyAlignment="1">
      <alignment horizontal="left"/>
    </xf>
    <xf numFmtId="0" fontId="0" fillId="25" borderId="18" xfId="51" applyFont="1" applyFill="1" applyBorder="1"/>
    <xf numFmtId="0" fontId="11" fillId="25" borderId="18" xfId="51" applyFont="1" applyFill="1" applyBorder="1" applyAlignment="1">
      <alignment horizontal="right"/>
    </xf>
    <xf numFmtId="0" fontId="11" fillId="26" borderId="11" xfId="0" applyFont="1" applyFill="1" applyBorder="1" applyAlignment="1">
      <alignment horizontal="center"/>
    </xf>
    <xf numFmtId="3" fontId="30" fillId="0" borderId="0" xfId="70" applyNumberFormat="1" applyFont="1" applyBorder="1" applyAlignment="1">
      <alignment vertical="center"/>
    </xf>
    <xf numFmtId="165" fontId="30" fillId="0" borderId="0" xfId="70" applyNumberFormat="1" applyFont="1" applyBorder="1" applyAlignment="1">
      <alignment vertical="center"/>
    </xf>
    <xf numFmtId="178" fontId="13" fillId="0" borderId="0" xfId="62" applyNumberFormat="1" applyFont="1"/>
    <xf numFmtId="165" fontId="2" fillId="0" borderId="0" xfId="62" applyNumberFormat="1"/>
    <xf numFmtId="167" fontId="16" fillId="27" borderId="0" xfId="40" applyNumberFormat="1" applyFont="1" applyFill="1" applyBorder="1" applyAlignment="1">
      <alignment horizontal="right" wrapText="1" indent="1"/>
    </xf>
    <xf numFmtId="0" fontId="51" fillId="38" borderId="0" xfId="62" applyFont="1" applyFill="1" applyAlignment="1">
      <alignment horizontal="center" vertical="center"/>
    </xf>
    <xf numFmtId="172" fontId="132" fillId="35" borderId="0" xfId="62" applyNumberFormat="1" applyFont="1" applyFill="1" applyBorder="1" applyAlignment="1">
      <alignment horizontal="center" vertical="center" wrapText="1"/>
    </xf>
    <xf numFmtId="172" fontId="132" fillId="35" borderId="0" xfId="62" applyNumberFormat="1" applyFont="1" applyFill="1" applyBorder="1" applyAlignment="1">
      <alignment horizontal="center" vertical="center"/>
    </xf>
    <xf numFmtId="0" fontId="12" fillId="38" borderId="0" xfId="62" applyFont="1" applyFill="1" applyAlignment="1">
      <alignment horizontal="left" vertical="center" wrapText="1"/>
    </xf>
    <xf numFmtId="0" fontId="3" fillId="0" borderId="0" xfId="62" applyFont="1" applyAlignment="1">
      <alignment horizontal="right"/>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18"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72" fontId="12" fillId="24" borderId="0" xfId="40" applyNumberFormat="1" applyFont="1" applyFill="1" applyBorder="1" applyAlignment="1">
      <alignment horizontal="left" wrapText="1"/>
    </xf>
    <xf numFmtId="172" fontId="22" fillId="24" borderId="0" xfId="40" applyNumberFormat="1" applyFont="1" applyFill="1" applyBorder="1" applyAlignment="1">
      <alignment horizontal="left" wrapText="1"/>
    </xf>
    <xf numFmtId="0" fontId="9" fillId="25" borderId="0" xfId="0" applyFont="1" applyFill="1" applyBorder="1" applyAlignment="1"/>
    <xf numFmtId="164" fontId="12" fillId="24" borderId="0" xfId="40" applyNumberFormat="1" applyFont="1" applyFill="1" applyBorder="1" applyAlignment="1">
      <alignment wrapText="1"/>
    </xf>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173" fontId="12" fillId="25" borderId="0" xfId="0" applyNumberFormat="1"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0" fontId="11" fillId="25" borderId="20" xfId="0" applyFont="1" applyFill="1" applyBorder="1" applyAlignment="1">
      <alignment horizontal="center" readingOrder="1"/>
    </xf>
    <xf numFmtId="0" fontId="0" fillId="0" borderId="0" xfId="0" applyBorder="1" applyAlignment="1">
      <alignment horizontal="center" readingOrder="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173" fontId="12" fillId="25" borderId="0" xfId="0" applyNumberFormat="1" applyFont="1" applyFill="1" applyBorder="1" applyAlignment="1">
      <alignment horizontal="right"/>
    </xf>
    <xf numFmtId="173" fontId="12" fillId="25" borderId="19" xfId="0" applyNumberFormat="1" applyFont="1" applyFill="1" applyBorder="1" applyAlignment="1">
      <alignment horizontal="right"/>
    </xf>
    <xf numFmtId="0" fontId="11" fillId="25" borderId="0" xfId="0" applyFont="1" applyFill="1" applyBorder="1" applyAlignment="1">
      <alignment horizontal="justify" vertical="center" wrapText="1" readingOrder="1"/>
    </xf>
    <xf numFmtId="0" fontId="11" fillId="25" borderId="18" xfId="0" applyFont="1" applyFill="1" applyBorder="1" applyAlignment="1">
      <alignment horizontal="left" indent="5" readingOrder="1"/>
    </xf>
    <xf numFmtId="0" fontId="17" fillId="25" borderId="18"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0" fontId="85" fillId="25" borderId="0" xfId="70" applyFont="1" applyFill="1" applyBorder="1" applyAlignment="1" applyProtection="1">
      <alignment horizontal="left"/>
    </xf>
    <xf numFmtId="173" fontId="12" fillId="25" borderId="0" xfId="70" applyNumberFormat="1" applyFont="1" applyFill="1" applyBorder="1" applyAlignment="1" applyProtection="1">
      <alignment horizontal="left"/>
    </xf>
    <xf numFmtId="0" fontId="3" fillId="0" borderId="0" xfId="70" applyFont="1" applyFill="1" applyAlignment="1" applyProtection="1">
      <alignment horizontal="right"/>
      <protection locked="0"/>
    </xf>
    <xf numFmtId="0" fontId="16" fillId="0" borderId="0" xfId="70" applyFont="1" applyBorder="1" applyAlignment="1" applyProtection="1">
      <alignment vertical="top" wrapText="1"/>
    </xf>
    <xf numFmtId="0" fontId="2" fillId="0" borderId="0" xfId="70" applyBorder="1" applyAlignment="1" applyProtection="1">
      <alignment vertical="top" wrapText="1"/>
    </xf>
    <xf numFmtId="0" fontId="11" fillId="26" borderId="52" xfId="0" applyFont="1" applyFill="1" applyBorder="1" applyAlignment="1" applyProtection="1">
      <alignment horizontal="center"/>
    </xf>
    <xf numFmtId="168" fontId="12" fillId="24" borderId="0" xfId="40" applyNumberFormat="1" applyFont="1" applyFill="1" applyBorder="1" applyAlignment="1" applyProtection="1">
      <alignment horizontal="right" wrapText="1" indent="2"/>
    </xf>
    <xf numFmtId="167" fontId="12" fillId="24" borderId="0" xfId="40" applyNumberFormat="1" applyFont="1" applyFill="1" applyBorder="1" applyAlignment="1" applyProtection="1">
      <alignment horizontal="right" wrapText="1" indent="2"/>
    </xf>
    <xf numFmtId="168" fontId="12" fillId="27" borderId="0" xfId="40" applyNumberFormat="1" applyFont="1" applyFill="1" applyBorder="1" applyAlignment="1" applyProtection="1">
      <alignment horizontal="right" wrapText="1" indent="2"/>
    </xf>
    <xf numFmtId="0" fontId="16" fillId="25" borderId="0" xfId="70" applyFont="1" applyFill="1" applyBorder="1" applyAlignment="1" applyProtection="1">
      <alignment horizontal="right"/>
    </xf>
    <xf numFmtId="167" fontId="12" fillId="27" borderId="0" xfId="40" applyNumberFormat="1" applyFont="1" applyFill="1" applyBorder="1" applyAlignment="1" applyProtection="1">
      <alignment horizontal="right" wrapText="1" indent="2"/>
    </xf>
    <xf numFmtId="167" fontId="85" fillId="27" borderId="0" xfId="40" applyNumberFormat="1" applyFont="1" applyFill="1" applyBorder="1" applyAlignment="1" applyProtection="1">
      <alignment horizontal="right" wrapText="1" indent="2"/>
    </xf>
    <xf numFmtId="167" fontId="85" fillId="24" borderId="0" xfId="40" applyNumberFormat="1" applyFont="1" applyFill="1" applyBorder="1" applyAlignment="1" applyProtection="1">
      <alignment horizontal="right" wrapText="1" indent="2"/>
    </xf>
    <xf numFmtId="167" fontId="85" fillId="25" borderId="0" xfId="70" applyNumberFormat="1" applyFont="1" applyFill="1" applyBorder="1" applyAlignment="1" applyProtection="1">
      <alignment horizontal="right" indent="2"/>
    </xf>
    <xf numFmtId="167" fontId="85" fillId="26" borderId="0" xfId="70" applyNumberFormat="1" applyFont="1" applyFill="1" applyBorder="1" applyAlignment="1" applyProtection="1">
      <alignment horizontal="right" indent="2"/>
    </xf>
    <xf numFmtId="0" fontId="11" fillId="25" borderId="18" xfId="0" applyFont="1" applyFill="1" applyBorder="1" applyAlignment="1" applyProtection="1">
      <alignment horizontal="right" indent="5"/>
    </xf>
    <xf numFmtId="0" fontId="16" fillId="0" borderId="0" xfId="70" applyFont="1" applyBorder="1" applyAlignment="1" applyProtection="1">
      <alignment vertical="justify" wrapText="1"/>
    </xf>
    <xf numFmtId="0" fontId="2" fillId="0" borderId="0" xfId="70" applyBorder="1" applyAlignment="1" applyProtection="1">
      <alignment vertical="justify" wrapText="1"/>
    </xf>
    <xf numFmtId="0" fontId="85" fillId="25" borderId="0" xfId="0" applyFont="1" applyFill="1" applyBorder="1" applyAlignment="1" applyProtection="1">
      <alignment horizontal="left"/>
    </xf>
    <xf numFmtId="173" fontId="12" fillId="25" borderId="0" xfId="0" applyNumberFormat="1" applyFont="1" applyFill="1" applyBorder="1" applyAlignment="1" applyProtection="1">
      <alignment horizontal="right"/>
    </xf>
    <xf numFmtId="0" fontId="3" fillId="0" borderId="0" xfId="0" applyFont="1" applyAlignment="1" applyProtection="1">
      <alignment horizontal="right"/>
      <protection locked="0"/>
    </xf>
    <xf numFmtId="0" fontId="16" fillId="0" borderId="0" xfId="0" applyFont="1" applyBorder="1" applyAlignment="1" applyProtection="1">
      <alignment vertical="top" wrapText="1"/>
    </xf>
    <xf numFmtId="0" fontId="0" fillId="0" borderId="0" xfId="0" applyBorder="1" applyAlignment="1" applyProtection="1">
      <alignment vertical="top" wrapText="1"/>
    </xf>
    <xf numFmtId="0" fontId="12" fillId="24" borderId="0" xfId="40" applyFont="1" applyFill="1" applyBorder="1" applyAlignment="1" applyProtection="1">
      <alignment horizontal="left" indent="1"/>
    </xf>
    <xf numFmtId="165" fontId="12" fillId="25" borderId="0" xfId="0" applyNumberFormat="1" applyFont="1" applyFill="1" applyBorder="1" applyAlignment="1" applyProtection="1">
      <alignment horizontal="right" indent="2"/>
    </xf>
    <xf numFmtId="165" fontId="12" fillId="26" borderId="0" xfId="0" applyNumberFormat="1" applyFont="1" applyFill="1" applyBorder="1" applyAlignment="1" applyProtection="1">
      <alignment horizontal="right" indent="2"/>
    </xf>
    <xf numFmtId="169" fontId="12" fillId="27" borderId="0" xfId="40" applyNumberFormat="1" applyFont="1" applyFill="1" applyBorder="1" applyAlignment="1" applyProtection="1">
      <alignment horizontal="right" wrapText="1" indent="2"/>
    </xf>
    <xf numFmtId="0" fontId="11" fillId="24" borderId="0" xfId="40" applyFont="1" applyFill="1" applyBorder="1" applyAlignment="1" applyProtection="1">
      <alignment horizontal="left" wrapText="1"/>
    </xf>
    <xf numFmtId="169" fontId="12" fillId="24" borderId="0" xfId="40" applyNumberFormat="1" applyFont="1" applyFill="1" applyBorder="1" applyAlignment="1" applyProtection="1">
      <alignment horizontal="right" wrapText="1" indent="2"/>
    </xf>
    <xf numFmtId="0" fontId="11" fillId="24" borderId="0" xfId="40" applyFont="1" applyFill="1" applyBorder="1" applyAlignment="1" applyProtection="1">
      <alignment horizontal="left" indent="2"/>
    </xf>
    <xf numFmtId="168" fontId="11" fillId="24" borderId="0" xfId="40" applyNumberFormat="1" applyFont="1" applyFill="1" applyBorder="1" applyAlignment="1" applyProtection="1">
      <alignment horizontal="right" wrapText="1" indent="2"/>
    </xf>
    <xf numFmtId="168" fontId="11" fillId="27" borderId="0" xfId="40" applyNumberFormat="1" applyFont="1" applyFill="1" applyBorder="1" applyAlignment="1" applyProtection="1">
      <alignment horizontal="right" wrapText="1" indent="2"/>
    </xf>
    <xf numFmtId="167" fontId="12" fillId="29" borderId="0" xfId="60" applyNumberFormat="1" applyFont="1" applyFill="1" applyBorder="1" applyAlignment="1" applyProtection="1">
      <alignment horizontal="right" wrapText="1" indent="2"/>
    </xf>
    <xf numFmtId="167" fontId="12" fillId="45" borderId="0" xfId="60" applyNumberFormat="1" applyFont="1" applyFill="1" applyBorder="1" applyAlignment="1" applyProtection="1">
      <alignment horizontal="right" wrapText="1" indent="2"/>
    </xf>
    <xf numFmtId="167" fontId="85" fillId="25" borderId="0" xfId="0" applyNumberFormat="1" applyFont="1" applyFill="1" applyBorder="1" applyAlignment="1" applyProtection="1">
      <alignment horizontal="right" indent="2"/>
    </xf>
    <xf numFmtId="167" fontId="85" fillId="26" borderId="0" xfId="0" applyNumberFormat="1" applyFont="1" applyFill="1" applyBorder="1" applyAlignment="1" applyProtection="1">
      <alignment horizontal="right" indent="2"/>
    </xf>
    <xf numFmtId="0" fontId="11" fillId="25" borderId="0" xfId="0" applyFont="1" applyFill="1" applyBorder="1" applyAlignment="1" applyProtection="1">
      <alignment horizontal="left" indent="4"/>
    </xf>
    <xf numFmtId="0" fontId="16" fillId="25" borderId="0" xfId="0" applyFont="1" applyFill="1" applyBorder="1" applyAlignment="1" applyProtection="1">
      <alignment horizontal="right"/>
    </xf>
    <xf numFmtId="0" fontId="49" fillId="26" borderId="15" xfId="0" applyFont="1" applyFill="1" applyBorder="1" applyAlignment="1" applyProtection="1">
      <alignment horizontal="left" vertical="center"/>
    </xf>
    <xf numFmtId="0" fontId="49" fillId="26" borderId="16" xfId="0" applyFont="1" applyFill="1" applyBorder="1" applyAlignment="1" applyProtection="1">
      <alignment horizontal="left" vertical="center"/>
    </xf>
    <xf numFmtId="0" fontId="49" fillId="26" borderId="17" xfId="0" applyFont="1" applyFill="1" applyBorder="1" applyAlignment="1" applyProtection="1">
      <alignment horizontal="left" vertical="center"/>
    </xf>
    <xf numFmtId="0" fontId="16"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91" fillId="25" borderId="0" xfId="0" applyFont="1" applyFill="1" applyBorder="1" applyAlignment="1" applyProtection="1">
      <alignment horizontal="center"/>
    </xf>
    <xf numFmtId="0" fontId="16" fillId="25" borderId="0" xfId="0" applyNumberFormat="1" applyFont="1" applyFill="1" applyBorder="1" applyAlignment="1" applyProtection="1">
      <alignment horizontal="justify" wrapText="1"/>
    </xf>
    <xf numFmtId="173" fontId="12" fillId="25" borderId="0" xfId="0" applyNumberFormat="1" applyFont="1" applyFill="1" applyBorder="1" applyAlignment="1" applyProtection="1">
      <alignment horizontal="left"/>
    </xf>
    <xf numFmtId="0" fontId="16" fillId="25" borderId="0" xfId="0" applyFont="1" applyFill="1" applyBorder="1" applyAlignment="1" applyProtection="1">
      <alignment vertical="top"/>
    </xf>
    <xf numFmtId="0" fontId="0" fillId="25" borderId="0" xfId="0" applyFill="1" applyBorder="1" applyAlignment="1" applyProtection="1">
      <alignment vertical="top"/>
    </xf>
    <xf numFmtId="165" fontId="23" fillId="25" borderId="0" xfId="0" applyNumberFormat="1" applyFont="1" applyFill="1" applyBorder="1" applyAlignment="1" applyProtection="1">
      <alignment horizontal="right" indent="2"/>
    </xf>
    <xf numFmtId="165" fontId="23" fillId="26" borderId="0" xfId="0" applyNumberFormat="1" applyFont="1" applyFill="1" applyBorder="1" applyAlignment="1" applyProtection="1">
      <alignment horizontal="right" indent="2"/>
    </xf>
    <xf numFmtId="165" fontId="85" fillId="25" borderId="0" xfId="0" applyNumberFormat="1" applyFont="1" applyFill="1" applyBorder="1" applyAlignment="1" applyProtection="1">
      <alignment horizontal="right" indent="2"/>
    </xf>
    <xf numFmtId="165" fontId="85" fillId="26" borderId="0" xfId="0" applyNumberFormat="1" applyFont="1" applyFill="1" applyBorder="1" applyAlignment="1" applyProtection="1">
      <alignment horizontal="right" indent="2"/>
    </xf>
    <xf numFmtId="165" fontId="12" fillId="24" borderId="0" xfId="40" applyNumberFormat="1" applyFont="1" applyFill="1" applyBorder="1" applyAlignment="1" applyProtection="1">
      <alignment horizontal="right" wrapText="1" indent="2"/>
    </xf>
    <xf numFmtId="165" fontId="12" fillId="27" borderId="0" xfId="40" applyNumberFormat="1" applyFont="1" applyFill="1" applyBorder="1" applyAlignment="1" applyProtection="1">
      <alignment horizontal="right" wrapText="1" indent="2"/>
    </xf>
    <xf numFmtId="0" fontId="11" fillId="25" borderId="0" xfId="0" applyFont="1" applyFill="1" applyBorder="1" applyAlignment="1" applyProtection="1">
      <alignment horizontal="right" indent="6"/>
    </xf>
    <xf numFmtId="0" fontId="16" fillId="0" borderId="0" xfId="0" applyFont="1" applyBorder="1" applyAlignment="1" applyProtection="1">
      <alignment vertical="justify" wrapText="1"/>
    </xf>
    <xf numFmtId="0" fontId="0" fillId="0" borderId="0" xfId="0" applyBorder="1" applyAlignment="1" applyProtection="1">
      <alignment vertical="justify" wrapText="1"/>
    </xf>
    <xf numFmtId="0" fontId="29" fillId="25" borderId="0" xfId="62" applyFont="1" applyFill="1" applyBorder="1" applyAlignment="1">
      <alignment wrapText="1"/>
    </xf>
    <xf numFmtId="0" fontId="16" fillId="25" borderId="0" xfId="62" applyFont="1" applyFill="1" applyBorder="1" applyAlignment="1">
      <alignment wrapText="1"/>
    </xf>
    <xf numFmtId="0" fontId="60" fillId="25" borderId="0" xfId="62" applyFont="1" applyFill="1" applyBorder="1" applyAlignment="1">
      <alignment horizontal="justify" vertical="center" wrapText="1"/>
    </xf>
    <xf numFmtId="0" fontId="16" fillId="25" borderId="0" xfId="62" applyFont="1" applyFill="1" applyBorder="1" applyAlignment="1">
      <alignment horizontal="right"/>
    </xf>
    <xf numFmtId="0" fontId="95" fillId="25" borderId="24" xfId="62" applyFont="1" applyFill="1" applyBorder="1" applyAlignment="1">
      <alignment horizontal="center" vertical="center"/>
    </xf>
    <xf numFmtId="0" fontId="95" fillId="25" borderId="25" xfId="62" applyFont="1" applyFill="1" applyBorder="1" applyAlignment="1">
      <alignment horizontal="center" vertical="center"/>
    </xf>
    <xf numFmtId="0" fontId="11" fillId="25" borderId="13" xfId="62" applyFont="1" applyFill="1" applyBorder="1" applyAlignment="1">
      <alignment horizontal="center"/>
    </xf>
    <xf numFmtId="0" fontId="16" fillId="25" borderId="0" xfId="62" applyFont="1" applyFill="1" applyBorder="1" applyAlignment="1">
      <alignment horizontal="justify" wrapText="1"/>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85" fillId="25" borderId="0" xfId="0" applyFont="1" applyFill="1" applyBorder="1" applyAlignment="1">
      <alignment horizontal="left"/>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11" fillId="26" borderId="18" xfId="0" applyFont="1" applyFill="1" applyBorder="1" applyAlignment="1">
      <alignment horizontal="right" indent="6"/>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6" borderId="13" xfId="0" applyFont="1" applyFill="1" applyBorder="1" applyAlignment="1">
      <alignment horizontal="center"/>
    </xf>
    <xf numFmtId="0" fontId="85" fillId="25" borderId="0" xfId="70" applyFont="1" applyFill="1" applyBorder="1" applyAlignment="1">
      <alignment horizontal="left"/>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173" fontId="12" fillId="25" borderId="0" xfId="70" applyNumberFormat="1" applyFont="1" applyFill="1" applyBorder="1" applyAlignment="1">
      <alignment horizontal="right"/>
    </xf>
    <xf numFmtId="0" fontId="3" fillId="0" borderId="0" xfId="70" applyFont="1" applyAlignment="1">
      <alignment horizontal="right"/>
    </xf>
    <xf numFmtId="0" fontId="16" fillId="25" borderId="0" xfId="70" applyFont="1" applyFill="1" applyBorder="1" applyAlignment="1">
      <alignment horizontal="left" vertical="top"/>
    </xf>
    <xf numFmtId="0" fontId="11" fillId="26" borderId="13" xfId="70" applyFont="1" applyFill="1" applyBorder="1" applyAlignment="1">
      <alignment horizontal="center"/>
    </xf>
    <xf numFmtId="0" fontId="11" fillId="25" borderId="18" xfId="70" applyFont="1" applyFill="1" applyBorder="1" applyAlignment="1">
      <alignment horizontal="left" indent="6"/>
    </xf>
    <xf numFmtId="0" fontId="11" fillId="25" borderId="0" xfId="70" applyFont="1" applyFill="1" applyBorder="1" applyAlignment="1">
      <alignment horizontal="left" indent="6"/>
    </xf>
    <xf numFmtId="173" fontId="3" fillId="25" borderId="0" xfId="70" applyNumberFormat="1" applyFont="1" applyFill="1" applyBorder="1" applyAlignment="1">
      <alignment horizontal="left"/>
    </xf>
    <xf numFmtId="171" fontId="12" fillId="25" borderId="0" xfId="70" applyNumberFormat="1" applyFont="1" applyFill="1" applyBorder="1" applyAlignment="1">
      <alignment horizontal="right" wrapText="1" indent="2"/>
    </xf>
    <xf numFmtId="177" fontId="12" fillId="25" borderId="0" xfId="70" applyNumberFormat="1" applyFont="1" applyFill="1" applyBorder="1" applyAlignment="1">
      <alignment horizontal="right" wrapText="1" indent="3"/>
    </xf>
    <xf numFmtId="171" fontId="12" fillId="25" borderId="0" xfId="70" applyNumberFormat="1" applyFont="1" applyFill="1" applyBorder="1" applyAlignment="1">
      <alignment horizontal="right" indent="2"/>
    </xf>
    <xf numFmtId="171" fontId="12" fillId="25" borderId="0" xfId="70" applyNumberFormat="1" applyFont="1" applyFill="1" applyBorder="1" applyAlignment="1">
      <alignment horizontal="right"/>
    </xf>
    <xf numFmtId="0" fontId="85" fillId="25" borderId="0" xfId="79" applyFont="1" applyFill="1" applyBorder="1" applyAlignment="1">
      <alignment horizontal="left"/>
    </xf>
    <xf numFmtId="171" fontId="85" fillId="25" borderId="0" xfId="70" applyNumberFormat="1" applyFont="1" applyFill="1" applyBorder="1" applyAlignment="1">
      <alignment horizontal="right" wrapText="1" indent="2"/>
    </xf>
    <xf numFmtId="171" fontId="85" fillId="25" borderId="49" xfId="70" applyNumberFormat="1" applyFont="1" applyFill="1" applyBorder="1" applyAlignment="1">
      <alignment horizontal="right" wrapText="1" indent="2"/>
    </xf>
    <xf numFmtId="177" fontId="85" fillId="25" borderId="49" xfId="70" applyNumberFormat="1" applyFont="1" applyFill="1" applyBorder="1" applyAlignment="1">
      <alignment horizontal="right" wrapText="1" indent="3"/>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0" fontId="2" fillId="26" borderId="0" xfId="70" applyFill="1" applyBorder="1" applyAlignment="1">
      <alignment horizontal="center"/>
    </xf>
    <xf numFmtId="0" fontId="11" fillId="25" borderId="65" xfId="70" applyNumberFormat="1" applyFont="1" applyFill="1" applyBorder="1" applyAlignment="1">
      <alignment horizontal="center" vertical="center" wrapText="1"/>
    </xf>
    <xf numFmtId="0" fontId="11" fillId="25" borderId="13" xfId="70" applyFont="1" applyFill="1" applyBorder="1" applyAlignment="1">
      <alignment horizontal="center" vertical="center" wrapText="1"/>
    </xf>
    <xf numFmtId="167" fontId="12" fillId="27" borderId="0" xfId="40" applyNumberFormat="1" applyFont="1" applyFill="1" applyBorder="1" applyAlignment="1">
      <alignment horizontal="right" wrapText="1" indent="4"/>
    </xf>
    <xf numFmtId="0" fontId="11" fillId="27" borderId="0" xfId="40" applyFont="1" applyFill="1" applyBorder="1" applyAlignment="1">
      <alignment horizontal="left" indent="1"/>
    </xf>
    <xf numFmtId="167" fontId="11" fillId="27" borderId="0" xfId="40" applyNumberFormat="1" applyFont="1" applyFill="1" applyBorder="1" applyAlignment="1">
      <alignment horizontal="right" wrapText="1" indent="4"/>
    </xf>
    <xf numFmtId="0" fontId="12" fillId="27" borderId="0" xfId="40" applyFont="1" applyFill="1" applyBorder="1" applyAlignment="1">
      <alignment horizontal="left" indent="1"/>
    </xf>
    <xf numFmtId="167" fontId="85" fillId="26" borderId="10" xfId="70" applyNumberFormat="1" applyFont="1" applyFill="1" applyBorder="1" applyAlignment="1">
      <alignment horizontal="right" indent="4"/>
    </xf>
    <xf numFmtId="0" fontId="11" fillId="25" borderId="18" xfId="70" applyFont="1" applyFill="1" applyBorder="1" applyAlignment="1">
      <alignment horizontal="left"/>
    </xf>
    <xf numFmtId="0" fontId="11" fillId="25" borderId="18" xfId="70" applyFont="1" applyFill="1" applyBorder="1" applyAlignment="1">
      <alignment horizontal="right" indent="6"/>
    </xf>
    <xf numFmtId="0" fontId="16" fillId="25" borderId="22" xfId="70" applyFont="1" applyFill="1" applyBorder="1" applyAlignment="1">
      <alignment horizontal="center"/>
    </xf>
    <xf numFmtId="0" fontId="16" fillId="25" borderId="53" xfId="70" applyFont="1" applyFill="1" applyBorder="1" applyAlignment="1">
      <alignment horizontal="center"/>
    </xf>
    <xf numFmtId="0" fontId="90" fillId="26" borderId="27" xfId="70" applyFont="1" applyFill="1" applyBorder="1" applyAlignment="1">
      <alignment horizontal="left" vertical="center"/>
    </xf>
    <xf numFmtId="0" fontId="90" fillId="26" borderId="28" xfId="70" applyFont="1" applyFill="1" applyBorder="1" applyAlignment="1">
      <alignment horizontal="left" vertical="center"/>
    </xf>
    <xf numFmtId="0" fontId="90" fillId="26" borderId="29" xfId="70" applyFont="1" applyFill="1" applyBorder="1" applyAlignment="1">
      <alignment horizontal="left" vertical="center"/>
    </xf>
    <xf numFmtId="0" fontId="16" fillId="0" borderId="54" xfId="70" applyFont="1" applyBorder="1" applyAlignment="1">
      <alignment vertical="justify" wrapText="1"/>
    </xf>
    <xf numFmtId="0" fontId="16" fillId="0" borderId="0" xfId="70" applyFont="1" applyBorder="1" applyAlignment="1">
      <alignment vertical="justify" wrapText="1"/>
    </xf>
    <xf numFmtId="0" fontId="11" fillId="25" borderId="52" xfId="70" applyFont="1" applyFill="1" applyBorder="1" applyAlignment="1">
      <alignment horizontal="center"/>
    </xf>
    <xf numFmtId="0" fontId="11" fillId="25" borderId="11" xfId="70" applyFont="1" applyFill="1" applyBorder="1" applyAlignment="1">
      <alignment horizontal="center"/>
    </xf>
    <xf numFmtId="0" fontId="11" fillId="25" borderId="18" xfId="63" applyFont="1" applyFill="1" applyBorder="1" applyAlignment="1">
      <alignment horizontal="left" indent="6"/>
    </xf>
    <xf numFmtId="0" fontId="129" fillId="30" borderId="34" xfId="63" applyFont="1" applyFill="1" applyBorder="1" applyAlignment="1">
      <alignment horizontal="center" vertical="center"/>
    </xf>
    <xf numFmtId="0" fontId="129" fillId="30" borderId="35" xfId="63" applyFont="1" applyFill="1" applyBorder="1" applyAlignment="1">
      <alignment horizontal="center" vertical="center"/>
    </xf>
    <xf numFmtId="0" fontId="129" fillId="30" borderId="37" xfId="63" applyFont="1" applyFill="1" applyBorder="1" applyAlignment="1">
      <alignment horizontal="center" vertical="center"/>
    </xf>
    <xf numFmtId="173" fontId="3" fillId="26" borderId="0" xfId="63" applyNumberFormat="1" applyFont="1" applyFill="1" applyAlignment="1">
      <alignment horizontal="right"/>
    </xf>
    <xf numFmtId="164" fontId="12" fillId="27" borderId="48" xfId="40" applyNumberFormat="1" applyFont="1" applyFill="1" applyBorder="1" applyAlignment="1">
      <alignment horizontal="center" wrapText="1"/>
    </xf>
    <xf numFmtId="173" fontId="12" fillId="25" borderId="0" xfId="62" applyNumberFormat="1" applyFont="1" applyFill="1" applyBorder="1" applyAlignment="1">
      <alignment horizontal="left"/>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6" fillId="24" borderId="51" xfId="40" applyFont="1" applyFill="1" applyBorder="1" applyAlignment="1">
      <alignment horizontal="left" vertical="top"/>
    </xf>
    <xf numFmtId="0" fontId="16" fillId="24" borderId="0" xfId="40" applyFont="1" applyFill="1" applyBorder="1" applyAlignment="1">
      <alignment horizontal="left" vertical="top"/>
    </xf>
    <xf numFmtId="0" fontId="11" fillId="0" borderId="12" xfId="53" applyFont="1" applyBorder="1" applyAlignment="1">
      <alignment horizontal="center" vertical="center" wrapText="1"/>
    </xf>
    <xf numFmtId="0" fontId="11" fillId="0" borderId="58" xfId="53" applyFont="1" applyBorder="1" applyAlignment="1">
      <alignment horizontal="center" vertical="center" wrapText="1"/>
    </xf>
    <xf numFmtId="0" fontId="11" fillId="0" borderId="59" xfId="53" applyFont="1" applyBorder="1" applyAlignment="1">
      <alignment horizontal="center" vertical="center" wrapText="1"/>
    </xf>
    <xf numFmtId="0" fontId="16" fillId="27" borderId="0" xfId="40" applyFont="1" applyFill="1" applyBorder="1" applyAlignment="1">
      <alignment horizontal="justify" vertical="center"/>
    </xf>
    <xf numFmtId="164" fontId="16" fillId="24" borderId="48" xfId="40" applyNumberFormat="1" applyFont="1" applyFill="1" applyBorder="1" applyAlignment="1">
      <alignment horizontal="right" wrapText="1"/>
    </xf>
    <xf numFmtId="0" fontId="11" fillId="25" borderId="18" xfId="62" applyFont="1" applyFill="1" applyBorder="1" applyAlignment="1">
      <alignment horizontal="right" indent="6"/>
    </xf>
    <xf numFmtId="0" fontId="16" fillId="24" borderId="51" xfId="40" applyFont="1" applyFill="1" applyBorder="1" applyAlignment="1">
      <alignment vertical="justify" wrapText="1"/>
    </xf>
    <xf numFmtId="0" fontId="16" fillId="24" borderId="0" xfId="40" applyFont="1" applyFill="1" applyBorder="1" applyAlignment="1">
      <alignment vertical="justify" wrapText="1"/>
    </xf>
    <xf numFmtId="0" fontId="85" fillId="25" borderId="0" xfId="62" applyFont="1" applyFill="1" applyBorder="1" applyAlignment="1">
      <alignment horizontal="left" vertical="center"/>
    </xf>
    <xf numFmtId="2" fontId="85" fillId="24" borderId="0" xfId="40" applyNumberFormat="1" applyFont="1" applyFill="1" applyBorder="1" applyAlignment="1">
      <alignment horizontal="center" vertical="center" wrapText="1"/>
    </xf>
    <xf numFmtId="0" fontId="11" fillId="25" borderId="12" xfId="62" applyFont="1" applyFill="1" applyBorder="1" applyAlignment="1">
      <alignment horizontal="center"/>
    </xf>
    <xf numFmtId="0" fontId="16" fillId="25" borderId="51" xfId="62" applyFont="1" applyFill="1" applyBorder="1" applyAlignment="1">
      <alignment horizontal="left" vertical="top"/>
    </xf>
    <xf numFmtId="0" fontId="85" fillId="24" borderId="0" xfId="40" applyFont="1" applyFill="1" applyBorder="1" applyAlignment="1">
      <alignment vertical="center" wrapText="1"/>
    </xf>
    <xf numFmtId="0" fontId="85" fillId="25" borderId="0" xfId="0" applyFont="1" applyFill="1" applyBorder="1" applyAlignment="1">
      <alignment horizontal="left" vertical="center"/>
    </xf>
    <xf numFmtId="0" fontId="101" fillId="25" borderId="0" xfId="0" applyFont="1" applyFill="1" applyBorder="1" applyAlignment="1">
      <alignment horizontal="center"/>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6" fillId="0" borderId="0" xfId="0" applyFont="1" applyBorder="1" applyAlignment="1">
      <alignment vertical="justify" wrapText="1"/>
    </xf>
    <xf numFmtId="0" fontId="0" fillId="0" borderId="0" xfId="0" applyBorder="1" applyAlignment="1">
      <alignment vertical="justify" wrapText="1"/>
    </xf>
    <xf numFmtId="0" fontId="11" fillId="26" borderId="12" xfId="53" applyFont="1" applyFill="1" applyBorder="1" applyAlignment="1">
      <alignment horizontal="center" vertical="center" wrapText="1"/>
    </xf>
    <xf numFmtId="173" fontId="12" fillId="25" borderId="0" xfId="62" applyNumberFormat="1" applyFont="1" applyFill="1" applyBorder="1" applyAlignment="1">
      <alignment horizontal="right"/>
    </xf>
    <xf numFmtId="0" fontId="11" fillId="26" borderId="12" xfId="0" applyFont="1" applyFill="1" applyBorder="1" applyAlignment="1">
      <alignment horizontal="center"/>
    </xf>
    <xf numFmtId="0" fontId="11" fillId="25" borderId="18" xfId="0" applyFont="1" applyFill="1" applyBorder="1" applyAlignment="1">
      <alignment horizontal="left" indent="6"/>
    </xf>
    <xf numFmtId="0" fontId="85" fillId="27" borderId="0" xfId="40" applyFont="1" applyFill="1" applyBorder="1" applyAlignment="1">
      <alignment horizontal="center" wrapText="1"/>
    </xf>
    <xf numFmtId="0" fontId="12" fillId="26" borderId="12" xfId="70" applyFont="1" applyFill="1" applyBorder="1" applyAlignment="1">
      <alignment horizontal="center" vertical="center" wrapText="1"/>
    </xf>
    <xf numFmtId="0" fontId="12" fillId="26" borderId="10" xfId="70" applyFont="1" applyFill="1" applyBorder="1" applyAlignment="1">
      <alignment horizontal="center" vertical="center" wrapText="1"/>
    </xf>
    <xf numFmtId="0" fontId="12" fillId="26" borderId="11" xfId="70" applyFont="1" applyFill="1" applyBorder="1" applyAlignment="1">
      <alignment horizontal="center" vertical="center" wrapText="1"/>
    </xf>
    <xf numFmtId="164" fontId="12" fillId="27" borderId="58" xfId="40" applyNumberFormat="1" applyFont="1" applyFill="1" applyBorder="1" applyAlignment="1">
      <alignment horizontal="center" vertical="center" wrapText="1"/>
    </xf>
    <xf numFmtId="164" fontId="12" fillId="27" borderId="12" xfId="40" applyNumberFormat="1" applyFont="1" applyFill="1" applyBorder="1" applyAlignment="1">
      <alignment horizontal="center" vertical="center" wrapText="1"/>
    </xf>
    <xf numFmtId="164" fontId="12" fillId="27" borderId="59" xfId="40" applyNumberFormat="1" applyFont="1" applyFill="1" applyBorder="1" applyAlignment="1">
      <alignment horizontal="center" vertical="center" wrapText="1"/>
    </xf>
    <xf numFmtId="164" fontId="12" fillId="27" borderId="58" xfId="40" applyNumberFormat="1" applyFont="1" applyFill="1" applyBorder="1" applyAlignment="1">
      <alignment horizontal="center" wrapText="1"/>
    </xf>
    <xf numFmtId="164" fontId="12" fillId="27" borderId="12" xfId="40" applyNumberFormat="1" applyFont="1" applyFill="1" applyBorder="1" applyAlignment="1">
      <alignment horizontal="center" wrapText="1"/>
    </xf>
    <xf numFmtId="0" fontId="12" fillId="25" borderId="0" xfId="70" applyNumberFormat="1" applyFont="1" applyFill="1" applyBorder="1" applyAlignment="1">
      <alignment horizontal="right"/>
    </xf>
    <xf numFmtId="0" fontId="16" fillId="26" borderId="0" xfId="70" applyFont="1" applyFill="1" applyBorder="1" applyAlignment="1">
      <alignment vertical="justify" wrapText="1"/>
    </xf>
    <xf numFmtId="0" fontId="2" fillId="26" borderId="0" xfId="70" applyFill="1" applyBorder="1" applyAlignment="1">
      <alignment vertical="justify" wrapText="1"/>
    </xf>
    <xf numFmtId="0" fontId="85" fillId="26" borderId="0" xfId="70" applyFont="1" applyFill="1" applyBorder="1" applyAlignment="1">
      <alignment horizontal="left"/>
    </xf>
    <xf numFmtId="173" fontId="12" fillId="25" borderId="0" xfId="70" applyNumberFormat="1"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58" fillId="26" borderId="0" xfId="70" applyFont="1" applyFill="1" applyBorder="1" applyAlignment="1">
      <alignment horizontal="left" vertical="center" wrapText="1"/>
    </xf>
    <xf numFmtId="3" fontId="16" fillId="26" borderId="0" xfId="70" applyNumberFormat="1" applyFont="1" applyFill="1" applyBorder="1" applyAlignment="1">
      <alignment horizontal="center" vertical="center"/>
    </xf>
    <xf numFmtId="167" fontId="16" fillId="26" borderId="60"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50" fillId="25" borderId="0" xfId="70" applyFont="1" applyFill="1" applyBorder="1" applyAlignment="1">
      <alignment horizontal="justify" vertical="center" wrapText="1"/>
    </xf>
    <xf numFmtId="0" fontId="53" fillId="25" borderId="0" xfId="70" applyFont="1" applyFill="1" applyBorder="1" applyAlignment="1">
      <alignment horizontal="justify" vertical="center" wrapText="1"/>
    </xf>
    <xf numFmtId="0" fontId="11" fillId="25" borderId="0" xfId="70" applyFont="1" applyFill="1" applyBorder="1" applyAlignment="1">
      <alignment horizontal="left" indent="1"/>
    </xf>
    <xf numFmtId="0" fontId="11" fillId="0" borderId="0" xfId="70" applyFont="1" applyBorder="1" applyAlignment="1">
      <alignment horizontal="left" indent="1"/>
    </xf>
    <xf numFmtId="0" fontId="12" fillId="25" borderId="0" xfId="70" applyFont="1" applyFill="1" applyBorder="1" applyAlignment="1">
      <alignment horizontal="left" indent="1"/>
    </xf>
    <xf numFmtId="0" fontId="11" fillId="25" borderId="0" xfId="70" applyFont="1" applyFill="1" applyBorder="1" applyAlignment="1">
      <alignment horizontal="left"/>
    </xf>
    <xf numFmtId="0" fontId="90" fillId="26" borderId="31" xfId="70" applyFont="1" applyFill="1" applyBorder="1" applyAlignment="1">
      <alignment horizontal="left" vertical="center"/>
    </xf>
    <xf numFmtId="0" fontId="90" fillId="26" borderId="32" xfId="70" applyFont="1" applyFill="1" applyBorder="1" applyAlignment="1">
      <alignment horizontal="left" vertical="center"/>
    </xf>
    <xf numFmtId="0" fontId="90" fillId="26" borderId="33" xfId="70" applyFont="1" applyFill="1" applyBorder="1" applyAlignment="1">
      <alignment horizontal="left" vertical="center"/>
    </xf>
    <xf numFmtId="0" fontId="104" fillId="26" borderId="34" xfId="70" applyFont="1" applyFill="1" applyBorder="1" applyAlignment="1">
      <alignment horizontal="left" vertical="center"/>
    </xf>
    <xf numFmtId="0" fontId="104" fillId="26" borderId="37" xfId="70" applyFont="1" applyFill="1" applyBorder="1" applyAlignment="1">
      <alignment horizontal="left" vertical="center"/>
    </xf>
    <xf numFmtId="0" fontId="104" fillId="26" borderId="35" xfId="70" applyFont="1" applyFill="1" applyBorder="1" applyAlignment="1">
      <alignment horizontal="left" vertical="center"/>
    </xf>
    <xf numFmtId="0" fontId="11" fillId="25" borderId="18" xfId="70" applyFont="1" applyFill="1" applyBorder="1" applyAlignment="1">
      <alignment horizontal="right"/>
    </xf>
    <xf numFmtId="0" fontId="12" fillId="25" borderId="0" xfId="62" applyFont="1" applyFill="1" applyBorder="1" applyAlignment="1">
      <alignment horizontal="left" wrapText="1"/>
    </xf>
    <xf numFmtId="0" fontId="85" fillId="25" borderId="0" xfId="79" applyFont="1" applyFill="1" applyBorder="1" applyAlignment="1">
      <alignment horizontal="left" vertical="center"/>
    </xf>
    <xf numFmtId="0" fontId="90" fillId="26" borderId="31" xfId="62" applyFont="1" applyFill="1" applyBorder="1" applyAlignment="1">
      <alignment horizontal="left" vertical="center"/>
    </xf>
    <xf numFmtId="0" fontId="90" fillId="26" borderId="32" xfId="62" applyFont="1" applyFill="1" applyBorder="1" applyAlignment="1">
      <alignment horizontal="left" vertical="center"/>
    </xf>
    <xf numFmtId="0" fontId="90" fillId="26" borderId="33" xfId="62" applyFont="1" applyFill="1" applyBorder="1" applyAlignment="1">
      <alignment horizontal="left" vertical="center"/>
    </xf>
    <xf numFmtId="0" fontId="85" fillId="25" borderId="34" xfId="79" applyFont="1" applyFill="1" applyBorder="1" applyAlignment="1">
      <alignment horizontal="center" vertical="center"/>
    </xf>
    <xf numFmtId="0" fontId="85" fillId="25" borderId="35" xfId="79" applyFont="1" applyFill="1" applyBorder="1" applyAlignment="1">
      <alignment horizontal="center" vertical="center"/>
    </xf>
    <xf numFmtId="0" fontId="9" fillId="25" borderId="0" xfId="62" applyFont="1" applyFill="1" applyBorder="1" applyAlignment="1">
      <alignment horizontal="left" vertical="top"/>
    </xf>
    <xf numFmtId="3" fontId="85" fillId="25" borderId="0" xfId="79" applyNumberFormat="1" applyFont="1" applyFill="1" applyBorder="1" applyAlignment="1">
      <alignment horizontal="center" vertical="center"/>
    </xf>
    <xf numFmtId="3" fontId="3" fillId="25" borderId="0" xfId="79" applyNumberFormat="1" applyFont="1" applyFill="1" applyBorder="1" applyAlignment="1">
      <alignment horizontal="right" vertical="center" indent="2"/>
    </xf>
    <xf numFmtId="0" fontId="11" fillId="25" borderId="18" xfId="71" applyFont="1" applyFill="1" applyBorder="1" applyAlignment="1">
      <alignment horizontal="left" indent="6"/>
    </xf>
    <xf numFmtId="0" fontId="9" fillId="25" borderId="22" xfId="62"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16" fillId="26" borderId="0" xfId="70" applyFont="1" applyFill="1" applyBorder="1" applyAlignment="1">
      <alignment horizontal="left" vertical="top"/>
    </xf>
    <xf numFmtId="0" fontId="11" fillId="26" borderId="13" xfId="62" applyFont="1" applyFill="1" applyBorder="1" applyAlignment="1">
      <alignment horizontal="center" vertical="center"/>
    </xf>
    <xf numFmtId="0" fontId="29" fillId="26" borderId="10" xfId="62" applyFont="1" applyFill="1" applyBorder="1" applyAlignment="1">
      <alignment horizontal="center" vertical="center" wrapText="1"/>
    </xf>
    <xf numFmtId="0" fontId="29" fillId="26" borderId="11" xfId="62" applyFont="1" applyFill="1" applyBorder="1" applyAlignment="1">
      <alignment horizontal="center" vertical="center" wrapText="1"/>
    </xf>
    <xf numFmtId="0" fontId="49" fillId="26" borderId="44" xfId="70" applyFont="1" applyFill="1" applyBorder="1" applyAlignment="1">
      <alignment horizontal="left"/>
    </xf>
    <xf numFmtId="0" fontId="49" fillId="26" borderId="45" xfId="70" applyFont="1" applyFill="1" applyBorder="1" applyAlignment="1">
      <alignment horizontal="left"/>
    </xf>
    <xf numFmtId="0" fontId="49" fillId="26" borderId="46" xfId="70" applyFont="1" applyFill="1" applyBorder="1" applyAlignment="1">
      <alignment horizontal="left"/>
    </xf>
    <xf numFmtId="0" fontId="29" fillId="25" borderId="10" xfId="62" applyFont="1" applyFill="1" applyBorder="1" applyAlignment="1">
      <alignment horizontal="center" vertical="center" wrapText="1"/>
    </xf>
    <xf numFmtId="0" fontId="29" fillId="25" borderId="11" xfId="62" applyFont="1" applyFill="1" applyBorder="1" applyAlignment="1">
      <alignment horizontal="center" vertical="center" wrapText="1"/>
    </xf>
    <xf numFmtId="0" fontId="16" fillId="27" borderId="0" xfId="40" applyFont="1" applyFill="1" applyBorder="1" applyAlignment="1">
      <alignment horizontal="justify" wrapText="1"/>
    </xf>
    <xf numFmtId="0" fontId="85" fillId="46" borderId="0" xfId="70" applyFont="1" applyFill="1" applyBorder="1" applyAlignment="1">
      <alignment horizontal="left"/>
    </xf>
    <xf numFmtId="0" fontId="94" fillId="26" borderId="0" xfId="70" applyFont="1" applyFill="1" applyBorder="1" applyAlignment="1">
      <alignment horizontal="left"/>
    </xf>
    <xf numFmtId="0" fontId="16" fillId="24" borderId="0" xfId="40" applyFont="1" applyFill="1" applyBorder="1" applyAlignment="1">
      <alignment horizontal="left" vertical="top" wrapText="1"/>
    </xf>
    <xf numFmtId="0" fontId="16" fillId="27" borderId="0" xfId="40" applyFont="1" applyFill="1" applyBorder="1" applyAlignment="1">
      <alignment horizontal="left"/>
    </xf>
    <xf numFmtId="0" fontId="11" fillId="24" borderId="0" xfId="40" applyFont="1" applyFill="1" applyBorder="1" applyAlignment="1">
      <alignment horizontal="left" vertical="center" wrapText="1" indent="1"/>
    </xf>
    <xf numFmtId="3" fontId="94" fillId="26" borderId="0" xfId="70"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11" fillId="27" borderId="0" xfId="40" applyFont="1" applyFill="1" applyBorder="1" applyAlignment="1">
      <alignment horizontal="left" vertical="center" wrapText="1" indent="1"/>
    </xf>
    <xf numFmtId="0" fontId="9"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0" fontId="16" fillId="25" borderId="0" xfId="70" applyNumberFormat="1" applyFont="1" applyFill="1" applyBorder="1" applyAlignment="1" applyProtection="1">
      <alignment horizontal="justify" vertical="justify" wrapText="1"/>
      <protection locked="0"/>
    </xf>
    <xf numFmtId="49" fontId="16" fillId="25" borderId="0" xfId="70" applyNumberFormat="1" applyFont="1" applyFill="1" applyBorder="1" applyAlignment="1">
      <alignment wrapText="1"/>
    </xf>
    <xf numFmtId="0" fontId="11" fillId="25" borderId="18" xfId="70" applyFont="1" applyFill="1" applyBorder="1" applyAlignment="1">
      <alignment horizontal="right" indent="5"/>
    </xf>
    <xf numFmtId="3" fontId="16" fillId="25" borderId="0" xfId="70" applyNumberFormat="1" applyFont="1" applyFill="1" applyBorder="1" applyAlignment="1">
      <alignment horizontal="right"/>
    </xf>
    <xf numFmtId="0" fontId="85" fillId="25" borderId="0" xfId="70" applyFont="1" applyFill="1" applyBorder="1" applyAlignment="1">
      <alignment horizontal="justify" vertical="center"/>
    </xf>
    <xf numFmtId="0" fontId="11" fillId="25" borderId="13" xfId="70" applyFont="1" applyFill="1" applyBorder="1" applyAlignment="1">
      <alignment horizontal="center"/>
    </xf>
    <xf numFmtId="1" fontId="12" fillId="25" borderId="0" xfId="51" applyNumberFormat="1" applyFont="1" applyFill="1" applyBorder="1" applyAlignment="1">
      <alignment horizontal="center"/>
    </xf>
    <xf numFmtId="0" fontId="16" fillId="24" borderId="0" xfId="61" applyFont="1" applyFill="1" applyBorder="1" applyAlignment="1">
      <alignment horizontal="left" wrapText="1"/>
    </xf>
    <xf numFmtId="0" fontId="16" fillId="0" borderId="68" xfId="51" applyFont="1" applyBorder="1" applyAlignment="1">
      <alignment horizontal="left" vertical="top"/>
    </xf>
    <xf numFmtId="0" fontId="16" fillId="0" borderId="0" xfId="51" applyFont="1" applyBorder="1" applyAlignment="1">
      <alignment horizontal="left" vertical="top"/>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0" fontId="11" fillId="25" borderId="12" xfId="51" applyFont="1" applyFill="1" applyBorder="1" applyAlignment="1">
      <alignment horizontal="center" vertical="center"/>
    </xf>
    <xf numFmtId="1" fontId="12" fillId="24" borderId="0" xfId="61" applyNumberFormat="1" applyFont="1" applyFill="1" applyBorder="1" applyAlignment="1">
      <alignment horizontal="center" wrapText="1"/>
    </xf>
    <xf numFmtId="0" fontId="29" fillId="24" borderId="0" xfId="61" applyFont="1" applyFill="1" applyBorder="1" applyAlignment="1">
      <alignment horizontal="left" wrapText="1"/>
    </xf>
    <xf numFmtId="0" fontId="29" fillId="24" borderId="19"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0" fontId="12" fillId="25" borderId="0" xfId="52" applyNumberFormat="1" applyFont="1" applyFill="1" applyAlignment="1">
      <alignment horizontal="right"/>
    </xf>
    <xf numFmtId="0" fontId="12" fillId="25" borderId="0" xfId="52" applyNumberFormat="1" applyFont="1" applyFill="1" applyBorder="1" applyAlignment="1">
      <alignment horizontal="right"/>
    </xf>
    <xf numFmtId="0" fontId="11" fillId="25" borderId="0" xfId="0" applyFont="1" applyFill="1" applyBorder="1" applyAlignment="1">
      <alignment horizontal="center"/>
    </xf>
    <xf numFmtId="173" fontId="12" fillId="25" borderId="20" xfId="52" applyNumberFormat="1" applyFont="1" applyFill="1" applyBorder="1" applyAlignment="1">
      <alignment horizontal="left"/>
    </xf>
    <xf numFmtId="173" fontId="12" fillId="25" borderId="0" xfId="52" applyNumberFormat="1" applyFont="1" applyFill="1" applyBorder="1" applyAlignment="1">
      <alignment horizontal="left"/>
    </xf>
    <xf numFmtId="0" fontId="10" fillId="25" borderId="0" xfId="0" applyFont="1" applyFill="1" applyBorder="1"/>
    <xf numFmtId="0" fontId="33" fillId="25" borderId="0" xfId="0" applyFont="1" applyFill="1" applyBorder="1" applyAlignment="1">
      <alignment horizontal="left"/>
    </xf>
    <xf numFmtId="0" fontId="9" fillId="38" borderId="0" xfId="0" applyFont="1" applyFill="1" applyBorder="1" applyAlignment="1"/>
  </cellXfs>
  <cellStyles count="122">
    <cellStyle name="%" xfId="1"/>
    <cellStyle name="20% - Cor1" xfId="2" builtinId="30" customBuiltin="1"/>
    <cellStyle name="20% - Cor1 2" xfId="80"/>
    <cellStyle name="20% - Cor2" xfId="3" builtinId="34" customBuiltin="1"/>
    <cellStyle name="20% - Cor2 2" xfId="81"/>
    <cellStyle name="20% - Cor3" xfId="4" builtinId="38" customBuiltin="1"/>
    <cellStyle name="20% - Cor3 2" xfId="82"/>
    <cellStyle name="20% - Cor4" xfId="5" builtinId="42" customBuiltin="1"/>
    <cellStyle name="20% - Cor4 2" xfId="83"/>
    <cellStyle name="20% - Cor5" xfId="6" builtinId="46" customBuiltin="1"/>
    <cellStyle name="20% - Cor5 2" xfId="84"/>
    <cellStyle name="20% - Cor6" xfId="7" builtinId="50" customBuiltin="1"/>
    <cellStyle name="20% - Cor6 2" xfId="85"/>
    <cellStyle name="40% - Cor1" xfId="8" builtinId="31" customBuiltin="1"/>
    <cellStyle name="40% - Cor1 2" xfId="86"/>
    <cellStyle name="40% - Cor2" xfId="9" builtinId="35" customBuiltin="1"/>
    <cellStyle name="40% - Cor2 2" xfId="87"/>
    <cellStyle name="40% - Cor3" xfId="10" builtinId="39" customBuiltin="1"/>
    <cellStyle name="40% - Cor3 2" xfId="88"/>
    <cellStyle name="40% - Cor4" xfId="11" builtinId="43" customBuiltin="1"/>
    <cellStyle name="40% - Cor4 2" xfId="89"/>
    <cellStyle name="40% - Cor5" xfId="12" builtinId="47" customBuiltin="1"/>
    <cellStyle name="40% - Cor5 2" xfId="90"/>
    <cellStyle name="40% - Cor6" xfId="13" builtinId="51" customBuiltin="1"/>
    <cellStyle name="40% - Cor6 2" xfId="91"/>
    <cellStyle name="60% - Cor1" xfId="14" builtinId="32" customBuiltin="1"/>
    <cellStyle name="60% - Cor1 2" xfId="92"/>
    <cellStyle name="60% - Cor2" xfId="15" builtinId="36" customBuiltin="1"/>
    <cellStyle name="60% - Cor2 2" xfId="93"/>
    <cellStyle name="60% - Cor3" xfId="16" builtinId="40" customBuiltin="1"/>
    <cellStyle name="60% - Cor3 2" xfId="94"/>
    <cellStyle name="60% - Cor4" xfId="17" builtinId="44" customBuiltin="1"/>
    <cellStyle name="60% - Cor4 2" xfId="95"/>
    <cellStyle name="60% - Cor5" xfId="18" builtinId="48" customBuiltin="1"/>
    <cellStyle name="60% - Cor5 2" xfId="96"/>
    <cellStyle name="60% - Cor6" xfId="19" builtinId="52" customBuiltin="1"/>
    <cellStyle name="60% - Cor6 2" xfId="97"/>
    <cellStyle name="CABECALHO" xfId="74"/>
    <cellStyle name="Cabeçalho 1" xfId="20" builtinId="16" customBuiltin="1"/>
    <cellStyle name="Cabeçalho 1 2" xfId="98"/>
    <cellStyle name="Cabeçalho 2" xfId="21" builtinId="17" customBuiltin="1"/>
    <cellStyle name="Cabeçalho 2 2" xfId="99"/>
    <cellStyle name="Cabeçalho 3" xfId="22" builtinId="18" customBuiltin="1"/>
    <cellStyle name="Cabeçalho 3 2" xfId="100"/>
    <cellStyle name="Cabeçalho 4" xfId="23" builtinId="19" customBuiltin="1"/>
    <cellStyle name="Cabeçalho 4 2" xfId="101"/>
    <cellStyle name="Cálculo" xfId="24" builtinId="22" customBuiltin="1"/>
    <cellStyle name="Cálculo 2" xfId="102"/>
    <cellStyle name="Célula Ligada" xfId="25" builtinId="24" customBuiltin="1"/>
    <cellStyle name="Célula Ligada 2" xfId="103"/>
    <cellStyle name="Cor1" xfId="26" builtinId="29" customBuiltin="1"/>
    <cellStyle name="Cor1 2" xfId="104"/>
    <cellStyle name="Cor2" xfId="27" builtinId="33" customBuiltin="1"/>
    <cellStyle name="Cor2 2" xfId="105"/>
    <cellStyle name="Cor3" xfId="28" builtinId="37" customBuiltin="1"/>
    <cellStyle name="Cor3 2" xfId="106"/>
    <cellStyle name="Cor4" xfId="29" builtinId="41" customBuiltin="1"/>
    <cellStyle name="Cor4 2" xfId="107"/>
    <cellStyle name="Cor5" xfId="30" builtinId="45" customBuiltin="1"/>
    <cellStyle name="Cor5 2" xfId="108"/>
    <cellStyle name="Cor6" xfId="31" builtinId="49" customBuiltin="1"/>
    <cellStyle name="Cor6 2" xfId="109"/>
    <cellStyle name="Correcto" xfId="32" builtinId="26" customBuiltin="1"/>
    <cellStyle name="Correcto 2" xfId="110"/>
    <cellStyle name="DADOS" xfId="75"/>
    <cellStyle name="Entrada" xfId="33" builtinId="20" customBuiltin="1"/>
    <cellStyle name="Entrada 2" xfId="111"/>
    <cellStyle name="Euro" xfId="34"/>
    <cellStyle name="Hiperligação" xfId="68" builtinId="8"/>
    <cellStyle name="Incorrecto" xfId="35" builtinId="27" customBuiltin="1"/>
    <cellStyle name="Incorrecto 2" xfId="112"/>
    <cellStyle name="Neutro" xfId="36" builtinId="28" customBuiltin="1"/>
    <cellStyle name="Neutro 2" xfId="113"/>
    <cellStyle name="Normal" xfId="0" builtinId="0"/>
    <cellStyle name="Normal 10" xfId="67"/>
    <cellStyle name="Normal 10 2" xfId="69"/>
    <cellStyle name="Normal 2" xfId="3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jan2009" xfId="71"/>
    <cellStyle name="Normal_bejun2008" xfId="53"/>
    <cellStyle name="Normal_benov2008 2 2" xfId="72"/>
    <cellStyle name="Normal_beset2008" xfId="79"/>
    <cellStyle name="Normal_Book2" xfId="40"/>
    <cellStyle name="Normal_Book2 2" xfId="66"/>
    <cellStyle name="Normal_Book2 2 2" xfId="121"/>
    <cellStyle name="Normal_Book2 4" xfId="61"/>
    <cellStyle name="Normal_Book3" xfId="60"/>
    <cellStyle name="Nota" xfId="41" builtinId="10" customBuiltin="1"/>
    <cellStyle name="Nota 2" xfId="114"/>
    <cellStyle name="NUMLINHA" xfId="76"/>
    <cellStyle name="Percentagem 2" xfId="58"/>
    <cellStyle name="QDTITULO" xfId="77"/>
    <cellStyle name="Saída" xfId="42" builtinId="21" customBuiltin="1"/>
    <cellStyle name="Saída 2" xfId="115"/>
    <cellStyle name="Standaard_SifCdE01tableauxEN" xfId="43"/>
    <cellStyle name="Texto de Aviso" xfId="44" builtinId="11" customBuiltin="1"/>
    <cellStyle name="Texto de Aviso 2" xfId="116"/>
    <cellStyle name="Texto Explicativo" xfId="45" builtinId="53" customBuiltin="1"/>
    <cellStyle name="Texto Explicativo 2" xfId="117"/>
    <cellStyle name="TITCOLUNA" xfId="78"/>
    <cellStyle name="Título" xfId="46" builtinId="15" customBuiltin="1"/>
    <cellStyle name="Título 2" xfId="118"/>
    <cellStyle name="Total" xfId="47" builtinId="25" customBuiltin="1"/>
    <cellStyle name="Total 2" xfId="119"/>
    <cellStyle name="Verificar Célula" xfId="48" builtinId="23" customBuiltin="1"/>
    <cellStyle name="Verificar Célula 2" xfId="120"/>
    <cellStyle name="Vírgula 2" xfId="49"/>
    <cellStyle name="Vírgula 3" xfId="55"/>
    <cellStyle name="Vírgula 4" xfId="56"/>
  </cellStyles>
  <dxfs count="14">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525252"/>
      <color rgb="FF686868"/>
      <color rgb="FFEBF7FF"/>
      <color rgb="FFD3EEFF"/>
      <color rgb="FFE0E0E0"/>
      <color rgb="FFE6E6E6"/>
      <color rgb="FFECECEC"/>
      <color rgb="FF004846"/>
      <color rgb="FF334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4502016"/>
        <c:axId val="84503552"/>
      </c:barChart>
      <c:catAx>
        <c:axId val="84502016"/>
        <c:scaling>
          <c:orientation val="maxMin"/>
        </c:scaling>
        <c:axPos val="l"/>
        <c:majorTickMark val="none"/>
        <c:tickLblPos val="none"/>
        <c:spPr>
          <a:ln w="3175">
            <a:solidFill>
              <a:srgbClr val="333333"/>
            </a:solidFill>
            <a:prstDash val="solid"/>
          </a:ln>
        </c:spPr>
        <c:crossAx val="84503552"/>
        <c:crosses val="autoZero"/>
        <c:auto val="1"/>
        <c:lblAlgn val="ctr"/>
        <c:lblOffset val="100"/>
        <c:tickMarkSkip val="1"/>
      </c:catAx>
      <c:valAx>
        <c:axId val="8450355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4502016"/>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285E-2"/>
        </c:manualLayout>
      </c:layout>
      <c:spPr>
        <a:noFill/>
        <a:ln w="25400">
          <a:noFill/>
        </a:ln>
      </c:spPr>
    </c:title>
    <c:plotArea>
      <c:layout>
        <c:manualLayout>
          <c:layoutTarget val="inner"/>
          <c:xMode val="edge"/>
          <c:yMode val="edge"/>
          <c:x val="8.5106382978723707E-2"/>
          <c:y val="0.12637362637360416"/>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60.112499999999983</c:v>
              </c:pt>
              <c:pt idx="1">
                <c:v>63.629166666666649</c:v>
              </c:pt>
              <c:pt idx="2">
                <c:v>66.712499999999991</c:v>
              </c:pt>
              <c:pt idx="3">
                <c:v>68.012500000000003</c:v>
              </c:pt>
              <c:pt idx="4">
                <c:v>65.762500000000003</c:v>
              </c:pt>
              <c:pt idx="5">
                <c:v>62.945833333333326</c:v>
              </c:pt>
              <c:pt idx="6">
                <c:v>59.212500000000006</c:v>
              </c:pt>
              <c:pt idx="7">
                <c:v>56.329166666666637</c:v>
              </c:pt>
              <c:pt idx="8">
                <c:v>54.862499999999997</c:v>
              </c:pt>
              <c:pt idx="9">
                <c:v>55.112499999999997</c:v>
              </c:pt>
              <c:pt idx="10">
                <c:v>56.329166666666637</c:v>
              </c:pt>
              <c:pt idx="11">
                <c:v>56.729166666666643</c:v>
              </c:pt>
              <c:pt idx="12">
                <c:v>57.629166666666649</c:v>
              </c:pt>
              <c:pt idx="13">
                <c:v>58.079166666666637</c:v>
              </c:pt>
              <c:pt idx="14">
                <c:v>58.262499999999996</c:v>
              </c:pt>
              <c:pt idx="15">
                <c:v>57.612499999999997</c:v>
              </c:pt>
              <c:pt idx="16">
                <c:v>55.395833333333314</c:v>
              </c:pt>
              <c:pt idx="17">
                <c:v>50.179166666666639</c:v>
              </c:pt>
              <c:pt idx="18">
                <c:v>44.245833333333316</c:v>
              </c:pt>
              <c:pt idx="19">
                <c:v>40.245833333333316</c:v>
              </c:pt>
              <c:pt idx="20">
                <c:v>41.012499999999989</c:v>
              </c:pt>
              <c:pt idx="21">
                <c:v>43.879166666666642</c:v>
              </c:pt>
              <c:pt idx="22">
                <c:v>47.395833333333321</c:v>
              </c:pt>
              <c:pt idx="23">
                <c:v>49.412499999999987</c:v>
              </c:pt>
              <c:pt idx="24">
                <c:v>50.945833333333312</c:v>
              </c:pt>
              <c:pt idx="25">
                <c:v>50.295833333333313</c:v>
              </c:pt>
              <c:pt idx="26">
                <c:v>47.729166666666643</c:v>
              </c:pt>
              <c:pt idx="27">
                <c:v>44.245833333333316</c:v>
              </c:pt>
              <c:pt idx="28">
                <c:v>42.345833333333324</c:v>
              </c:pt>
              <c:pt idx="29">
                <c:v>44.895833333333321</c:v>
              </c:pt>
              <c:pt idx="30">
                <c:v>49.279166666666647</c:v>
              </c:pt>
              <c:pt idx="31">
                <c:v>52.095833333333331</c:v>
              </c:pt>
              <c:pt idx="32">
                <c:v>52.595833333333331</c:v>
              </c:pt>
              <c:pt idx="33">
                <c:v>51.895833333333321</c:v>
              </c:pt>
              <c:pt idx="34">
                <c:v>53.112499999999997</c:v>
              </c:pt>
              <c:pt idx="35">
                <c:v>54.429166666666639</c:v>
              </c:pt>
              <c:pt idx="36">
                <c:v>55.212499999999991</c:v>
              </c:pt>
              <c:pt idx="37">
                <c:v>54.495833333333316</c:v>
              </c:pt>
              <c:pt idx="38">
                <c:v>51.479166666666643</c:v>
              </c:pt>
              <c:pt idx="39">
                <c:v>48.979166666666643</c:v>
              </c:pt>
              <c:pt idx="40">
                <c:v>46.579166666666637</c:v>
              </c:pt>
              <c:pt idx="41">
                <c:v>46.162499999999994</c:v>
              </c:pt>
              <c:pt idx="42">
                <c:v>45.145833333333314</c:v>
              </c:pt>
              <c:pt idx="43">
                <c:v>43.279166666666647</c:v>
              </c:pt>
              <c:pt idx="44">
                <c:v>40.962499999999991</c:v>
              </c:pt>
              <c:pt idx="45">
                <c:v>40.245833333333316</c:v>
              </c:pt>
              <c:pt idx="46">
                <c:v>40.245833333333316</c:v>
              </c:pt>
              <c:pt idx="47">
                <c:v>40.262499999999996</c:v>
              </c:pt>
              <c:pt idx="48">
                <c:v>39.279166666666647</c:v>
              </c:pt>
              <c:pt idx="49">
                <c:v>38.912500000000001</c:v>
              </c:pt>
              <c:pt idx="50">
                <c:v>41.462499999999999</c:v>
              </c:pt>
              <c:pt idx="51">
                <c:v>42.295833333333334</c:v>
              </c:pt>
              <c:pt idx="52">
                <c:v>41.845833333333324</c:v>
              </c:pt>
              <c:pt idx="53">
                <c:v>41.295833333333334</c:v>
              </c:pt>
              <c:pt idx="54">
                <c:v>41.512500000000003</c:v>
              </c:pt>
              <c:pt idx="55">
                <c:v>43.045833333333327</c:v>
              </c:pt>
              <c:pt idx="56">
                <c:v>43.629166666666649</c:v>
              </c:pt>
              <c:pt idx="57">
                <c:v>44.912500000000001</c:v>
              </c:pt>
              <c:pt idx="58">
                <c:v>45.595833333333331</c:v>
              </c:pt>
              <c:pt idx="59">
                <c:v>46.229166666666643</c:v>
              </c:pt>
              <c:pt idx="60">
                <c:v>47.545833333333306</c:v>
              </c:pt>
              <c:pt idx="61">
                <c:v>48.729166666666643</c:v>
              </c:pt>
              <c:pt idx="62">
                <c:v>47.562499999999986</c:v>
              </c:pt>
              <c:pt idx="63">
                <c:v>46.079166666666637</c:v>
              </c:pt>
              <c:pt idx="64">
                <c:v>46.35277777777776</c:v>
              </c:pt>
              <c:pt idx="65">
                <c:v>48.093055555555551</c:v>
              </c:pt>
              <c:pt idx="66">
                <c:v>50.816666666666634</c:v>
              </c:pt>
              <c:pt idx="67">
                <c:v>49.333333333333336</c:v>
              </c:pt>
              <c:pt idx="68">
                <c:v>45.483333333333327</c:v>
              </c:pt>
              <c:pt idx="69">
                <c:v>45.300000000000004</c:v>
              </c:pt>
              <c:pt idx="70">
                <c:v>51.85</c:v>
              </c:pt>
              <c:pt idx="71">
                <c:v>61.083333333333336</c:v>
              </c:pt>
              <c:pt idx="72">
                <c:v>68.899999999999991</c:v>
              </c:pt>
              <c:pt idx="73">
                <c:v>76.099999999999994</c:v>
              </c:pt>
              <c:pt idx="74">
                <c:v>79.783333333333303</c:v>
              </c:pt>
              <c:pt idx="75">
                <c:v>78.400000000000006</c:v>
              </c:pt>
              <c:pt idx="76">
                <c:v>73.800000000000011</c:v>
              </c:pt>
              <c:pt idx="77">
                <c:v>69.98333333333332</c:v>
              </c:pt>
              <c:pt idx="78">
                <c:v>64.083333333333314</c:v>
              </c:pt>
              <c:pt idx="79">
                <c:v>57.733333333333334</c:v>
              </c:pt>
              <c:pt idx="80">
                <c:v>52.5</c:v>
              </c:pt>
              <c:pt idx="81">
                <c:v>50.25</c:v>
              </c:pt>
              <c:pt idx="82">
                <c:v>51.349999999999994</c:v>
              </c:pt>
              <c:pt idx="83">
                <c:v>54.266666666666659</c:v>
              </c:pt>
              <c:pt idx="84">
                <c:v>56.05</c:v>
              </c:pt>
              <c:pt idx="85">
                <c:v>56.66666666666665</c:v>
              </c:pt>
              <c:pt idx="86">
                <c:v>56.016666666666637</c:v>
              </c:pt>
              <c:pt idx="87">
                <c:v>55.383333333333326</c:v>
              </c:pt>
              <c:pt idx="88">
                <c:v>54.616666666666646</c:v>
              </c:pt>
              <c:pt idx="89">
                <c:v>54.866666666666646</c:v>
              </c:pt>
              <c:pt idx="90">
                <c:v>56.566666666666642</c:v>
              </c:pt>
              <c:pt idx="91">
                <c:v>55.5</c:v>
              </c:pt>
              <c:pt idx="92">
                <c:v>52.483333333333327</c:v>
              </c:pt>
              <c:pt idx="93">
                <c:v>53.733333333333334</c:v>
              </c:pt>
              <c:pt idx="94">
                <c:v>57.100000000000009</c:v>
              </c:pt>
              <c:pt idx="95">
                <c:v>62.266666666666659</c:v>
              </c:pt>
              <c:pt idx="96">
                <c:v>63.316666666666634</c:v>
              </c:pt>
              <c:pt idx="97">
                <c:v>62.1</c:v>
              </c:pt>
              <c:pt idx="98">
                <c:v>60.6</c:v>
              </c:pt>
              <c:pt idx="99">
                <c:v>60.933333333333337</c:v>
              </c:pt>
              <c:pt idx="100">
                <c:v>61.916666666666643</c:v>
              </c:pt>
              <c:pt idx="101">
                <c:v>63.533333333333331</c:v>
              </c:pt>
              <c:pt idx="102">
                <c:v>63.21666666666664</c:v>
              </c:pt>
              <c:pt idx="103">
                <c:v>63.733333333333334</c:v>
              </c:pt>
              <c:pt idx="104">
                <c:v>64.566666666666663</c:v>
              </c:pt>
              <c:pt idx="105">
                <c:v>67.133333333333297</c:v>
              </c:pt>
              <c:pt idx="106">
                <c:v>70.666666666666671</c:v>
              </c:pt>
              <c:pt idx="107">
                <c:v>72.849999999999994</c:v>
              </c:pt>
              <c:pt idx="108">
                <c:v>74.05</c:v>
              </c:pt>
              <c:pt idx="109">
                <c:v>74.48333333333332</c:v>
              </c:pt>
              <c:pt idx="110">
                <c:v>74.466666666666683</c:v>
              </c:pt>
              <c:pt idx="111">
                <c:v>72.816666666666663</c:v>
              </c:pt>
              <c:pt idx="112">
                <c:v>71.533333333333303</c:v>
              </c:pt>
              <c:pt idx="113">
                <c:v>69.849999999999994</c:v>
              </c:pt>
              <c:pt idx="114">
                <c:v>68.98333333333332</c:v>
              </c:pt>
              <c:pt idx="115">
                <c:v>67.2</c:v>
              </c:pt>
              <c:pt idx="116">
                <c:v>67.98333333333332</c:v>
              </c:pt>
              <c:pt idx="117">
                <c:v>70.95</c:v>
              </c:pt>
              <c:pt idx="118">
                <c:v>72.883333333333326</c:v>
              </c:pt>
              <c:pt idx="119">
                <c:v>74.11666666666666</c:v>
              </c:pt>
              <c:pt idx="120">
                <c:v>72.850000000000009</c:v>
              </c:pt>
              <c:pt idx="121">
                <c:v>71.95</c:v>
              </c:pt>
              <c:pt idx="122">
                <c:v>70.683333333333309</c:v>
              </c:pt>
              <c:pt idx="123">
                <c:v>68.98333333333332</c:v>
              </c:pt>
              <c:pt idx="124">
                <c:v>68.550000000000011</c:v>
              </c:pt>
              <c:pt idx="125">
                <c:v>66.95</c:v>
              </c:pt>
              <c:pt idx="126">
                <c:v>63.983333333333341</c:v>
              </c:pt>
              <c:pt idx="127">
                <c:v>58.033333333333331</c:v>
              </c:pt>
              <c:pt idx="128">
                <c:v>50.883333333333326</c:v>
              </c:pt>
              <c:pt idx="129">
                <c:v>46.349999999999994</c:v>
              </c:pt>
            </c:numLit>
          </c:val>
        </c:ser>
        <c:ser>
          <c:idx val="1"/>
          <c:order val="1"/>
          <c:tx>
            <c:v>iconfianca</c:v>
          </c:tx>
          <c:spPr>
            <a:ln w="25400">
              <a:solidFill>
                <a:schemeClr val="accent2"/>
              </a:solidFill>
              <a:prstDash val="solid"/>
            </a:ln>
          </c:spPr>
          <c:marker>
            <c:symbol val="none"/>
          </c:marker>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-36.239583333333329</c:v>
              </c:pt>
              <c:pt idx="1">
                <c:v>-37.539583333333326</c:v>
              </c:pt>
              <c:pt idx="2">
                <c:v>-39.53125</c:v>
              </c:pt>
              <c:pt idx="3">
                <c:v>-40.222916666666656</c:v>
              </c:pt>
              <c:pt idx="4">
                <c:v>-39.418750000000003</c:v>
              </c:pt>
              <c:pt idx="5">
                <c:v>-37.381249999999994</c:v>
              </c:pt>
              <c:pt idx="6">
                <c:v>-35.29375000000001</c:v>
              </c:pt>
              <c:pt idx="7">
                <c:v>-33.797916666666652</c:v>
              </c:pt>
              <c:pt idx="8">
                <c:v>-32.797916666666659</c:v>
              </c:pt>
              <c:pt idx="9">
                <c:v>-30.327083333333324</c:v>
              </c:pt>
              <c:pt idx="10">
                <c:v>-29.356249999999996</c:v>
              </c:pt>
              <c:pt idx="11">
                <c:v>-28.485416666666659</c:v>
              </c:pt>
              <c:pt idx="12">
                <c:v>-29.993749999999984</c:v>
              </c:pt>
              <c:pt idx="13">
                <c:v>-30.02291666666666</c:v>
              </c:pt>
              <c:pt idx="14">
                <c:v>-30.268749999999983</c:v>
              </c:pt>
              <c:pt idx="15">
                <c:v>-30.768749999999983</c:v>
              </c:pt>
              <c:pt idx="16">
                <c:v>-30.706249999999986</c:v>
              </c:pt>
              <c:pt idx="17">
                <c:v>-29.318749999999987</c:v>
              </c:pt>
              <c:pt idx="18">
                <c:v>-27.193749999999987</c:v>
              </c:pt>
              <c:pt idx="19">
                <c:v>-25.756249999999991</c:v>
              </c:pt>
              <c:pt idx="20">
                <c:v>-25.877083333333324</c:v>
              </c:pt>
              <c:pt idx="21">
                <c:v>-27.08541666666666</c:v>
              </c:pt>
              <c:pt idx="22">
                <c:v>-28.668749999999985</c:v>
              </c:pt>
              <c:pt idx="23">
                <c:v>-30.164583333333322</c:v>
              </c:pt>
              <c:pt idx="24">
                <c:v>-30.822916666666657</c:v>
              </c:pt>
              <c:pt idx="25">
                <c:v>-30.281249999999989</c:v>
              </c:pt>
              <c:pt idx="26">
                <c:v>-28.243749999999984</c:v>
              </c:pt>
              <c:pt idx="27">
                <c:v>-25.668749999999985</c:v>
              </c:pt>
              <c:pt idx="28">
                <c:v>-24.38958333333332</c:v>
              </c:pt>
              <c:pt idx="29">
                <c:v>-27.602083333333326</c:v>
              </c:pt>
              <c:pt idx="30">
                <c:v>-32.056249999999999</c:v>
              </c:pt>
              <c:pt idx="31">
                <c:v>-35.702083333333327</c:v>
              </c:pt>
              <c:pt idx="32">
                <c:v>-35.910416666666642</c:v>
              </c:pt>
              <c:pt idx="33">
                <c:v>-35.27291666666666</c:v>
              </c:pt>
              <c:pt idx="34">
                <c:v>-34.977083333333319</c:v>
              </c:pt>
              <c:pt idx="35">
                <c:v>-34.947916666666643</c:v>
              </c:pt>
              <c:pt idx="36">
                <c:v>-35.16875000000001</c:v>
              </c:pt>
              <c:pt idx="37">
                <c:v>-34.039583333333326</c:v>
              </c:pt>
              <c:pt idx="38">
                <c:v>-31.785416666666663</c:v>
              </c:pt>
              <c:pt idx="39">
                <c:v>-30.131249999999994</c:v>
              </c:pt>
              <c:pt idx="40">
                <c:v>-29.806249999999988</c:v>
              </c:pt>
              <c:pt idx="41">
                <c:v>-30.181249999999988</c:v>
              </c:pt>
              <c:pt idx="42">
                <c:v>-29.76458333333332</c:v>
              </c:pt>
              <c:pt idx="43">
                <c:v>-28.02291666666666</c:v>
              </c:pt>
              <c:pt idx="44">
                <c:v>-25.864583333333325</c:v>
              </c:pt>
              <c:pt idx="45">
                <c:v>-24.64374999999999</c:v>
              </c:pt>
              <c:pt idx="46">
                <c:v>-24.95208333333332</c:v>
              </c:pt>
              <c:pt idx="47">
                <c:v>-25.010416666666668</c:v>
              </c:pt>
              <c:pt idx="48">
                <c:v>-25.331250000000004</c:v>
              </c:pt>
              <c:pt idx="49">
                <c:v>-25.393750000000001</c:v>
              </c:pt>
              <c:pt idx="50">
                <c:v>-27.193749999999991</c:v>
              </c:pt>
              <c:pt idx="51">
                <c:v>-27.40625</c:v>
              </c:pt>
              <c:pt idx="52">
                <c:v>-27.014583333333324</c:v>
              </c:pt>
              <c:pt idx="53">
                <c:v>-26.847916666666666</c:v>
              </c:pt>
              <c:pt idx="54">
                <c:v>-27.189583333333321</c:v>
              </c:pt>
              <c:pt idx="55">
                <c:v>-28.572916666666668</c:v>
              </c:pt>
              <c:pt idx="56">
                <c:v>-29.514583333333324</c:v>
              </c:pt>
              <c:pt idx="57">
                <c:v>-30.772916666666664</c:v>
              </c:pt>
              <c:pt idx="58">
                <c:v>-31.893749999999986</c:v>
              </c:pt>
              <c:pt idx="59">
                <c:v>-33.239583333333329</c:v>
              </c:pt>
              <c:pt idx="60">
                <c:v>-35.439583333333324</c:v>
              </c:pt>
              <c:pt idx="61">
                <c:v>-36.522916666666653</c:v>
              </c:pt>
              <c:pt idx="62">
                <c:v>-36.918750000000003</c:v>
              </c:pt>
              <c:pt idx="63">
                <c:v>-35.777083333333323</c:v>
              </c:pt>
              <c:pt idx="64">
                <c:v>-35.298611111111114</c:v>
              </c:pt>
              <c:pt idx="65">
                <c:v>-37.486805555555549</c:v>
              </c:pt>
              <c:pt idx="66">
                <c:v>-40.29166666666665</c:v>
              </c:pt>
              <c:pt idx="67">
                <c:v>-40.491666666666646</c:v>
              </c:pt>
              <c:pt idx="68">
                <c:v>-36.5</c:v>
              </c:pt>
              <c:pt idx="69">
                <c:v>-35.287500000000001</c:v>
              </c:pt>
              <c:pt idx="70">
                <c:v>-37.529166666666654</c:v>
              </c:pt>
              <c:pt idx="71">
                <c:v>-42.662500000000009</c:v>
              </c:pt>
              <c:pt idx="72">
                <c:v>-46.062500000000007</c:v>
              </c:pt>
              <c:pt idx="73">
                <c:v>-49.995833333333337</c:v>
              </c:pt>
              <c:pt idx="74">
                <c:v>-51.020833333333336</c:v>
              </c:pt>
              <c:pt idx="75">
                <c:v>-49.458333333333336</c:v>
              </c:pt>
              <c:pt idx="76">
                <c:v>-46.212500000000013</c:v>
              </c:pt>
              <c:pt idx="77">
                <c:v>-43.454166666666652</c:v>
              </c:pt>
              <c:pt idx="78">
                <c:v>-39.333333333333336</c:v>
              </c:pt>
              <c:pt idx="79">
                <c:v>-34.333333333333329</c:v>
              </c:pt>
              <c:pt idx="80">
                <c:v>-29.487499999999997</c:v>
              </c:pt>
              <c:pt idx="81">
                <c:v>-27</c:v>
              </c:pt>
              <c:pt idx="82">
                <c:v>-27.350000000000005</c:v>
              </c:pt>
              <c:pt idx="83">
                <c:v>-30.037500000000005</c:v>
              </c:pt>
              <c:pt idx="84">
                <c:v>-32.266666666666659</c:v>
              </c:pt>
              <c:pt idx="85">
                <c:v>-34.379166666666656</c:v>
              </c:pt>
              <c:pt idx="86">
                <c:v>-35.387499999999996</c:v>
              </c:pt>
              <c:pt idx="87">
                <c:v>-36.670833333333327</c:v>
              </c:pt>
              <c:pt idx="88">
                <c:v>-38.325000000000003</c:v>
              </c:pt>
              <c:pt idx="89">
                <c:v>-40.083333333333336</c:v>
              </c:pt>
              <c:pt idx="90">
                <c:v>-41.958333333333336</c:v>
              </c:pt>
              <c:pt idx="91">
                <c:v>-40.354166666666643</c:v>
              </c:pt>
              <c:pt idx="92">
                <c:v>-37.425000000000004</c:v>
              </c:pt>
              <c:pt idx="93">
                <c:v>-40.012500000000003</c:v>
              </c:pt>
              <c:pt idx="94">
                <c:v>-44.875</c:v>
              </c:pt>
              <c:pt idx="95">
                <c:v>-50.158333333333331</c:v>
              </c:pt>
              <c:pt idx="96">
                <c:v>-50.641666666666652</c:v>
              </c:pt>
              <c:pt idx="97">
                <c:v>-49.066666666666642</c:v>
              </c:pt>
              <c:pt idx="98">
                <c:v>-48.404166666666647</c:v>
              </c:pt>
              <c:pt idx="99">
                <c:v>-49.470833333333324</c:v>
              </c:pt>
              <c:pt idx="100">
                <c:v>-50.275000000000006</c:v>
              </c:pt>
              <c:pt idx="101">
                <c:v>-50.666666666666643</c:v>
              </c:pt>
              <c:pt idx="102">
                <c:v>-49.120833333333337</c:v>
              </c:pt>
              <c:pt idx="103">
                <c:v>-49.129166666666649</c:v>
              </c:pt>
              <c:pt idx="104">
                <c:v>-50.8125</c:v>
              </c:pt>
              <c:pt idx="105">
                <c:v>-52.954166666666652</c:v>
              </c:pt>
              <c:pt idx="106">
                <c:v>-55.954166666666652</c:v>
              </c:pt>
              <c:pt idx="107">
                <c:v>-56.795833333333334</c:v>
              </c:pt>
              <c:pt idx="108">
                <c:v>-57.054166666666646</c:v>
              </c:pt>
              <c:pt idx="109">
                <c:v>-55.787500000000001</c:v>
              </c:pt>
              <c:pt idx="110">
                <c:v>-54.49166666666666</c:v>
              </c:pt>
              <c:pt idx="111">
                <c:v>-53.329166666666659</c:v>
              </c:pt>
              <c:pt idx="112">
                <c:v>-52.60416666666665</c:v>
              </c:pt>
              <c:pt idx="113">
                <c:v>-51.537500000000001</c:v>
              </c:pt>
              <c:pt idx="114">
                <c:v>-50.375</c:v>
              </c:pt>
              <c:pt idx="115">
                <c:v>-49.225000000000009</c:v>
              </c:pt>
              <c:pt idx="116">
                <c:v>-51.445833333333326</c:v>
              </c:pt>
              <c:pt idx="117">
                <c:v>-55.279166666666654</c:v>
              </c:pt>
              <c:pt idx="118">
                <c:v>-58.966666666666647</c:v>
              </c:pt>
              <c:pt idx="119">
                <c:v>-59.766666666666659</c:v>
              </c:pt>
              <c:pt idx="120">
                <c:v>-58.662500000000009</c:v>
              </c:pt>
              <c:pt idx="121">
                <c:v>-56.329166666666659</c:v>
              </c:pt>
              <c:pt idx="122">
                <c:v>-55.34166666666664</c:v>
              </c:pt>
              <c:pt idx="123">
                <c:v>-54.179166666666653</c:v>
              </c:pt>
              <c:pt idx="124">
                <c:v>-54.99583333333333</c:v>
              </c:pt>
              <c:pt idx="125">
                <c:v>-53.875</c:v>
              </c:pt>
              <c:pt idx="126">
                <c:v>-52.733333333333334</c:v>
              </c:pt>
              <c:pt idx="127">
                <c:v>-49.012500000000003</c:v>
              </c:pt>
              <c:pt idx="128">
                <c:v>-45.279166666666654</c:v>
              </c:pt>
              <c:pt idx="129">
                <c:v>-42.833333333333336</c:v>
              </c:pt>
            </c:numLit>
          </c:val>
        </c:ser>
        <c:marker val="1"/>
        <c:axId val="84201856"/>
        <c:axId val="84203392"/>
      </c:lineChart>
      <c:catAx>
        <c:axId val="842018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4203392"/>
        <c:crosses val="autoZero"/>
        <c:auto val="1"/>
        <c:lblAlgn val="ctr"/>
        <c:lblOffset val="100"/>
        <c:tickLblSkip val="6"/>
        <c:tickMarkSkip val="1"/>
      </c:catAx>
      <c:valAx>
        <c:axId val="84203392"/>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420185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Clima</c:v>
          </c:tx>
          <c:spPr>
            <a:ln w="25400">
              <a:solidFill>
                <a:schemeClr val="accent2"/>
              </a:solidFill>
              <a:prstDash val="solid"/>
            </a:ln>
          </c:spPr>
          <c:marker>
            <c:symbol val="none"/>
          </c:marker>
          <c:dLbls>
            <c:delete val="1"/>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-0.59591485988713999</c:v>
              </c:pt>
              <c:pt idx="1">
                <c:v>-0.451835302006932</c:v>
              </c:pt>
              <c:pt idx="2">
                <c:v>-0.59647321020286637</c:v>
              </c:pt>
              <c:pt idx="3">
                <c:v>-0.53929018288581509</c:v>
              </c:pt>
              <c:pt idx="4">
                <c:v>-0.79871482843220787</c:v>
              </c:pt>
              <c:pt idx="5">
                <c:v>-0.72500373049097588</c:v>
              </c:pt>
              <c:pt idx="6">
                <c:v>-0.65278141667281131</c:v>
              </c:pt>
              <c:pt idx="7">
                <c:v>-0.35642242836076815</c:v>
              </c:pt>
              <c:pt idx="8">
                <c:v>-0.11874138960339327</c:v>
              </c:pt>
              <c:pt idx="9">
                <c:v>0.19531659938364607</c:v>
              </c:pt>
              <c:pt idx="10">
                <c:v>0.28491880214384746</c:v>
              </c:pt>
              <c:pt idx="11">
                <c:v>0.30595209752450186</c:v>
              </c:pt>
              <c:pt idx="12">
                <c:v>0.21276852692034223</c:v>
              </c:pt>
              <c:pt idx="13">
                <c:v>0.17516039285273188</c:v>
              </c:pt>
              <c:pt idx="14">
                <c:v>0.18279174373002488</c:v>
              </c:pt>
              <c:pt idx="15">
                <c:v>0.3429876028413682</c:v>
              </c:pt>
              <c:pt idx="16">
                <c:v>0.69147167368351892</c:v>
              </c:pt>
              <c:pt idx="17">
                <c:v>0.92027475652282198</c:v>
              </c:pt>
              <c:pt idx="18">
                <c:v>1.0603284678220506</c:v>
              </c:pt>
              <c:pt idx="19">
                <c:v>1.0845162161886144</c:v>
              </c:pt>
              <c:pt idx="20">
                <c:v>1.1055502865081233</c:v>
              </c:pt>
              <c:pt idx="21">
                <c:v>1.007803713942909</c:v>
              </c:pt>
              <c:pt idx="22">
                <c:v>0.76639886100471843</c:v>
              </c:pt>
              <c:pt idx="23">
                <c:v>0.54476313263842446</c:v>
              </c:pt>
              <c:pt idx="24">
                <c:v>0.47770823142430191</c:v>
              </c:pt>
              <c:pt idx="25">
                <c:v>0.54654555051975984</c:v>
              </c:pt>
              <c:pt idx="26">
                <c:v>0.70143467137773363</c:v>
              </c:pt>
              <c:pt idx="27">
                <c:v>0.70942854627426377</c:v>
              </c:pt>
              <c:pt idx="28">
                <c:v>0.6795894487998877</c:v>
              </c:pt>
              <c:pt idx="29">
                <c:v>0.50254042786380437</c:v>
              </c:pt>
              <c:pt idx="30">
                <c:v>0.19699769882293583</c:v>
              </c:pt>
              <c:pt idx="31">
                <c:v>2.9956654307213178E-2</c:v>
              </c:pt>
              <c:pt idx="32">
                <c:v>-3.708762920113795E-2</c:v>
              </c:pt>
              <c:pt idx="33">
                <c:v>0.1232065256950521</c:v>
              </c:pt>
              <c:pt idx="34">
                <c:v>2.2706043010387211E-2</c:v>
              </c:pt>
              <c:pt idx="35">
                <c:v>0.14559914502524474</c:v>
              </c:pt>
              <c:pt idx="36">
                <c:v>0.11941857122697869</c:v>
              </c:pt>
              <c:pt idx="37">
                <c:v>0.36856467375324575</c:v>
              </c:pt>
              <c:pt idx="38">
                <c:v>0.23237534658268405</c:v>
              </c:pt>
              <c:pt idx="39">
                <c:v>0.39032631891106678</c:v>
              </c:pt>
              <c:pt idx="40">
                <c:v>0.28033829357345097</c:v>
              </c:pt>
              <c:pt idx="41">
                <c:v>0.63113542575649784</c:v>
              </c:pt>
              <c:pt idx="42">
                <c:v>0.72635325423758534</c:v>
              </c:pt>
              <c:pt idx="43">
                <c:v>0.88118740808882279</c:v>
              </c:pt>
              <c:pt idx="44">
                <c:v>0.85751687439071489</c:v>
              </c:pt>
              <c:pt idx="45">
                <c:v>1.0253971402764803</c:v>
              </c:pt>
              <c:pt idx="46">
                <c:v>1.0561020399870529</c:v>
              </c:pt>
              <c:pt idx="47">
                <c:v>0.86695164529824009</c:v>
              </c:pt>
              <c:pt idx="48">
                <c:v>0.70713595457733569</c:v>
              </c:pt>
              <c:pt idx="49">
                <c:v>0.76989033205808355</c:v>
              </c:pt>
              <c:pt idx="50">
                <c:v>1.0282205401249858</c:v>
              </c:pt>
              <c:pt idx="51">
                <c:v>1.1723686410233081</c:v>
              </c:pt>
              <c:pt idx="52">
                <c:v>1.3235720802423774</c:v>
              </c:pt>
              <c:pt idx="53">
                <c:v>1.4074324948828199</c:v>
              </c:pt>
              <c:pt idx="54">
                <c:v>1.3020559102582303</c:v>
              </c:pt>
              <c:pt idx="55">
                <c:v>1.3128939304885159</c:v>
              </c:pt>
              <c:pt idx="56">
                <c:v>1.3254960626626384</c:v>
              </c:pt>
              <c:pt idx="57">
                <c:v>1.4078530312966022</c:v>
              </c:pt>
              <c:pt idx="58">
                <c:v>1.3526635336837916</c:v>
              </c:pt>
              <c:pt idx="59">
                <c:v>1.2253493030603857</c:v>
              </c:pt>
              <c:pt idx="60">
                <c:v>1.1634253467353219</c:v>
              </c:pt>
              <c:pt idx="61">
                <c:v>1.1392725318119925</c:v>
              </c:pt>
              <c:pt idx="62">
                <c:v>1.3067308139479976</c:v>
              </c:pt>
              <c:pt idx="63">
                <c:v>1.3368678660058553</c:v>
              </c:pt>
              <c:pt idx="64">
                <c:v>1.2913786474202629</c:v>
              </c:pt>
              <c:pt idx="65">
                <c:v>0.89421956545653347</c:v>
              </c:pt>
              <c:pt idx="66">
                <c:v>0.57306000141767077</c:v>
              </c:pt>
              <c:pt idx="67">
                <c:v>0.41386944829644501</c:v>
              </c:pt>
              <c:pt idx="68">
                <c:v>0.32722282092808735</c:v>
              </c:pt>
              <c:pt idx="69">
                <c:v>1.6531330185780641E-2</c:v>
              </c:pt>
              <c:pt idx="70">
                <c:v>-0.73211040181878428</c:v>
              </c:pt>
              <c:pt idx="71">
                <c:v>-1.4428358952166678</c:v>
              </c:pt>
              <c:pt idx="72">
                <c:v>-1.937894838560299</c:v>
              </c:pt>
              <c:pt idx="73">
                <c:v>-2.3144119557184828</c:v>
              </c:pt>
              <c:pt idx="74">
                <c:v>-2.4222543162100223</c:v>
              </c:pt>
              <c:pt idx="75">
                <c:v>-2.4768432267272926</c:v>
              </c:pt>
              <c:pt idx="76">
                <c:v>-2.0856924452326955</c:v>
              </c:pt>
              <c:pt idx="77">
                <c:v>-1.7192183998716655</c:v>
              </c:pt>
              <c:pt idx="78">
                <c:v>-1.2746539440219182</c:v>
              </c:pt>
              <c:pt idx="79">
                <c:v>-0.80901339726861499</c:v>
              </c:pt>
              <c:pt idx="80">
                <c:v>-0.4194919078621917</c:v>
              </c:pt>
              <c:pt idx="81">
                <c:v>-6.9376579184662196E-2</c:v>
              </c:pt>
              <c:pt idx="82">
                <c:v>-0.12616278430288735</c:v>
              </c:pt>
              <c:pt idx="83">
                <c:v>-0.23635393312591188</c:v>
              </c:pt>
              <c:pt idx="84">
                <c:v>-0.37881164845289705</c:v>
              </c:pt>
              <c:pt idx="85">
                <c:v>-0.43778837148961008</c:v>
              </c:pt>
              <c:pt idx="86">
                <c:v>-0.33055784442817426</c:v>
              </c:pt>
              <c:pt idx="87">
                <c:v>-0.13804898951467995</c:v>
              </c:pt>
              <c:pt idx="88">
                <c:v>6.3972831513790643E-2</c:v>
              </c:pt>
              <c:pt idx="89">
                <c:v>0.16775663393758972</c:v>
              </c:pt>
              <c:pt idx="90">
                <c:v>0.1097233634712137</c:v>
              </c:pt>
              <c:pt idx="91">
                <c:v>0.11205995307380505</c:v>
              </c:pt>
              <c:pt idx="92">
                <c:v>0.11207304113318822</c:v>
              </c:pt>
              <c:pt idx="93">
                <c:v>-9.0170051890256508E-2</c:v>
              </c:pt>
              <c:pt idx="94">
                <c:v>-0.37383584004212522</c:v>
              </c:pt>
              <c:pt idx="95">
                <c:v>-0.85035717561667468</c:v>
              </c:pt>
              <c:pt idx="96">
                <c:v>-1.0007776708506999</c:v>
              </c:pt>
              <c:pt idx="97">
                <c:v>-1.1642422925498295</c:v>
              </c:pt>
              <c:pt idx="98">
                <c:v>-1.2460492487904198</c:v>
              </c:pt>
              <c:pt idx="99">
                <c:v>-1.5074033989672602</c:v>
              </c:pt>
              <c:pt idx="100">
                <c:v>-1.709694351038791</c:v>
              </c:pt>
              <c:pt idx="101">
                <c:v>-1.8553531279323061</c:v>
              </c:pt>
              <c:pt idx="102">
                <c:v>-1.9954477176777139</c:v>
              </c:pt>
              <c:pt idx="103">
                <c:v>-2.1131009975140906</c:v>
              </c:pt>
              <c:pt idx="104">
                <c:v>-2.3368060730434124</c:v>
              </c:pt>
              <c:pt idx="105">
                <c:v>-2.5862540203331155</c:v>
              </c:pt>
              <c:pt idx="106">
                <c:v>-3.0515343495286418</c:v>
              </c:pt>
              <c:pt idx="107">
                <c:v>-3.4799916460027633</c:v>
              </c:pt>
              <c:pt idx="108">
                <c:v>-3.7574529948472803</c:v>
              </c:pt>
              <c:pt idx="109">
                <c:v>-3.8908984100191812</c:v>
              </c:pt>
              <c:pt idx="110">
                <c:v>-3.8559619692831677</c:v>
              </c:pt>
              <c:pt idx="111">
                <c:v>-3.7473188095559595</c:v>
              </c:pt>
              <c:pt idx="112">
                <c:v>-3.7150916797500351</c:v>
              </c:pt>
              <c:pt idx="113">
                <c:v>-3.544550977061081</c:v>
              </c:pt>
              <c:pt idx="114">
                <c:v>-3.4776699147797099</c:v>
              </c:pt>
              <c:pt idx="115">
                <c:v>-3.1862031271774591</c:v>
              </c:pt>
              <c:pt idx="116">
                <c:v>-3.3472406409530739</c:v>
              </c:pt>
              <c:pt idx="117">
                <c:v>-3.6774203989867962</c:v>
              </c:pt>
              <c:pt idx="118">
                <c:v>-3.9892911284307955</c:v>
              </c:pt>
              <c:pt idx="119">
                <c:v>-4.0713739266007174</c:v>
              </c:pt>
              <c:pt idx="120">
                <c:v>-3.9725140028376758</c:v>
              </c:pt>
              <c:pt idx="121">
                <c:v>-3.8764793535931461</c:v>
              </c:pt>
              <c:pt idx="122">
                <c:v>-3.5518053115797801</c:v>
              </c:pt>
              <c:pt idx="123">
                <c:v>-3.2720704287864533</c:v>
              </c:pt>
              <c:pt idx="124">
                <c:v>-2.9359654704510008</c:v>
              </c:pt>
              <c:pt idx="125">
                <c:v>-2.6621175720621348</c:v>
              </c:pt>
              <c:pt idx="126">
                <c:v>-2.3523332772205068</c:v>
              </c:pt>
              <c:pt idx="127">
                <c:v>-1.9025486233102107</c:v>
              </c:pt>
              <c:pt idx="128">
                <c:v>-1.5880779403864678</c:v>
              </c:pt>
              <c:pt idx="129">
                <c:v>-1.3366898050042733</c:v>
              </c:pt>
            </c:numLit>
          </c:val>
        </c:ser>
        <c:dLbls>
          <c:showSerName val="1"/>
        </c:dLbls>
        <c:marker val="1"/>
        <c:axId val="107598976"/>
        <c:axId val="107600896"/>
      </c:lineChart>
      <c:catAx>
        <c:axId val="107598976"/>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7600896"/>
        <c:crosses val="autoZero"/>
        <c:auto val="1"/>
        <c:lblAlgn val="ctr"/>
        <c:lblOffset val="100"/>
        <c:tickLblSkip val="1"/>
        <c:tickMarkSkip val="1"/>
      </c:catAx>
      <c:valAx>
        <c:axId val="107600896"/>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759897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138"/>
          <c:y val="2.7932997139402602E-2"/>
        </c:manualLayout>
      </c:layout>
      <c:spPr>
        <a:noFill/>
        <a:ln w="25400">
          <a:noFill/>
        </a:ln>
      </c:spPr>
    </c:title>
    <c:plotArea>
      <c:layout>
        <c:manualLayout>
          <c:layoutTarget val="inner"/>
          <c:xMode val="edge"/>
          <c:yMode val="edge"/>
          <c:x val="7.5987841945288834E-2"/>
          <c:y val="0.2471916893206014"/>
          <c:w val="0.91185410334346562"/>
          <c:h val="0.47752939982391834"/>
        </c:manualLayout>
      </c:layout>
      <c:lineChart>
        <c:grouping val="standard"/>
        <c:ser>
          <c:idx val="0"/>
          <c:order val="0"/>
          <c:tx>
            <c:v>dr estrangeiros</c:v>
          </c:tx>
          <c:spPr>
            <a:ln w="25400">
              <a:solidFill>
                <a:schemeClr val="accent2"/>
              </a:solidFill>
              <a:prstDash val="solid"/>
            </a:ln>
          </c:spPr>
          <c:marker>
            <c:symbol val="none"/>
          </c:marker>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0.000</c:formatCode>
              <c:ptCount val="130"/>
              <c:pt idx="0">
                <c:v>16.388999999999996</c:v>
              </c:pt>
              <c:pt idx="1">
                <c:v>17.131000000000004</c:v>
              </c:pt>
              <c:pt idx="2">
                <c:v>17.760999999999996</c:v>
              </c:pt>
              <c:pt idx="3">
                <c:v>17.834000000000003</c:v>
              </c:pt>
              <c:pt idx="4">
                <c:v>17.29</c:v>
              </c:pt>
              <c:pt idx="5">
                <c:v>16.898</c:v>
              </c:pt>
              <c:pt idx="6">
                <c:v>16.498999999999995</c:v>
              </c:pt>
              <c:pt idx="7">
                <c:v>16.010000000000005</c:v>
              </c:pt>
              <c:pt idx="8">
                <c:v>16.484999999999996</c:v>
              </c:pt>
              <c:pt idx="9">
                <c:v>17.206</c:v>
              </c:pt>
              <c:pt idx="10">
                <c:v>18.184999999999999</c:v>
              </c:pt>
              <c:pt idx="11">
                <c:v>18.393000000000001</c:v>
              </c:pt>
              <c:pt idx="12">
                <c:v>18.734999999999999</c:v>
              </c:pt>
              <c:pt idx="13">
                <c:v>18.937999999999999</c:v>
              </c:pt>
              <c:pt idx="14">
                <c:v>18.919</c:v>
              </c:pt>
              <c:pt idx="15">
                <c:v>18.533000000000001</c:v>
              </c:pt>
              <c:pt idx="16">
                <c:v>17.831000000000003</c:v>
              </c:pt>
              <c:pt idx="17">
                <c:v>17.315999999999999</c:v>
              </c:pt>
              <c:pt idx="18">
                <c:v>17.151000000000003</c:v>
              </c:pt>
              <c:pt idx="19">
                <c:v>17.212</c:v>
              </c:pt>
              <c:pt idx="20">
                <c:v>17.618000000000002</c:v>
              </c:pt>
              <c:pt idx="21">
                <c:v>18.399999999999999</c:v>
              </c:pt>
              <c:pt idx="22">
                <c:v>19.631000000000004</c:v>
              </c:pt>
              <c:pt idx="23">
                <c:v>20.036000000000001</c:v>
              </c:pt>
              <c:pt idx="24">
                <c:v>20.792000000000002</c:v>
              </c:pt>
              <c:pt idx="25">
                <c:v>21.152999999999999</c:v>
              </c:pt>
              <c:pt idx="26">
                <c:v>21.279999999999998</c:v>
              </c:pt>
              <c:pt idx="27">
                <c:v>21.059000000000001</c:v>
              </c:pt>
              <c:pt idx="28">
                <c:v>20.239999999999995</c:v>
              </c:pt>
              <c:pt idx="29">
                <c:v>19.760000000000002</c:v>
              </c:pt>
              <c:pt idx="30">
                <c:v>19.376000000000001</c:v>
              </c:pt>
              <c:pt idx="31">
                <c:v>19.227</c:v>
              </c:pt>
              <c:pt idx="32">
                <c:v>19.681000000000001</c:v>
              </c:pt>
              <c:pt idx="33">
                <c:v>20.341000000000001</c:v>
              </c:pt>
              <c:pt idx="34">
                <c:v>21.381</c:v>
              </c:pt>
              <c:pt idx="35">
                <c:v>21.57</c:v>
              </c:pt>
              <c:pt idx="36">
                <c:v>22.484999999999996</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21.672999999999995</c:v>
              </c:pt>
              <c:pt idx="48">
                <c:v>22.158000000000001</c:v>
              </c:pt>
              <c:pt idx="49">
                <c:v>22.187999999999999</c:v>
              </c:pt>
              <c:pt idx="50">
                <c:v>21.812000000000001</c:v>
              </c:pt>
              <c:pt idx="51">
                <c:v>20.263999999999996</c:v>
              </c:pt>
              <c:pt idx="52">
                <c:v>18.646000000000001</c:v>
              </c:pt>
              <c:pt idx="53">
                <c:v>18.143999999999995</c:v>
              </c:pt>
              <c:pt idx="54">
                <c:v>17.896999999999995</c:v>
              </c:pt>
              <c:pt idx="55">
                <c:v>17.408999999999995</c:v>
              </c:pt>
              <c:pt idx="56">
                <c:v>17.971</c:v>
              </c:pt>
              <c:pt idx="57">
                <c:v>18.82</c:v>
              </c:pt>
              <c:pt idx="58">
                <c:v>19.652999999999999</c:v>
              </c:pt>
              <c:pt idx="59">
                <c:v>19.510999999999999</c:v>
              </c:pt>
              <c:pt idx="60">
                <c:v>20.337000000000003</c:v>
              </c:pt>
              <c:pt idx="61">
                <c:v>20.754000000000001</c:v>
              </c:pt>
              <c:pt idx="62">
                <c:v>20.387</c:v>
              </c:pt>
              <c:pt idx="63">
                <c:v>19.956</c:v>
              </c:pt>
              <c:pt idx="64">
                <c:v>19.513999999999999</c:v>
              </c:pt>
              <c:pt idx="65">
                <c:v>19.492999999999995</c:v>
              </c:pt>
              <c:pt idx="66">
                <c:v>19.030999999999999</c:v>
              </c:pt>
              <c:pt idx="67">
                <c:v>19.100000000000001</c:v>
              </c:pt>
              <c:pt idx="68">
                <c:v>19.617000000000004</c:v>
              </c:pt>
              <c:pt idx="69">
                <c:v>20.901999999999997</c:v>
              </c:pt>
              <c:pt idx="70">
                <c:v>23.125</c:v>
              </c:pt>
              <c:pt idx="71">
                <c:v>24.202999999999996</c:v>
              </c:pt>
              <c:pt idx="72">
                <c:v>27.810000000000002</c:v>
              </c:pt>
              <c:pt idx="73">
                <c:v>30.754000000000001</c:v>
              </c:pt>
              <c:pt idx="74">
                <c:v>32.595000000000006</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39.528000000000006</c:v>
              </c:pt>
              <c:pt idx="85">
                <c:v>40.128000000000007</c:v>
              </c:pt>
              <c:pt idx="86">
                <c:v>41.216000000000001</c:v>
              </c:pt>
              <c:pt idx="87">
                <c:v>40.607000000000006</c:v>
              </c:pt>
              <c:pt idx="88">
                <c:v>38.798000000000009</c:v>
              </c:pt>
              <c:pt idx="89">
                <c:v>37.190000000000005</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40.800000000000011</c:v>
              </c:pt>
              <c:pt idx="113">
                <c:v>40.800000000000011</c:v>
              </c:pt>
              <c:pt idx="114">
                <c:v>39.200000000000003</c:v>
              </c:pt>
              <c:pt idx="115">
                <c:v>38.700000000000003</c:v>
              </c:pt>
              <c:pt idx="116">
                <c:v>39</c:v>
              </c:pt>
              <c:pt idx="117">
                <c:v>40.5</c:v>
              </c:pt>
              <c:pt idx="118">
                <c:v>41.5</c:v>
              </c:pt>
              <c:pt idx="119">
                <c:v>41.5</c:v>
              </c:pt>
              <c:pt idx="120">
                <c:v>43.327000000000005</c:v>
              </c:pt>
              <c:pt idx="121">
                <c:v>43.733000000000011</c:v>
              </c:pt>
              <c:pt idx="122">
                <c:v>42.698000000000008</c:v>
              </c:pt>
              <c:pt idx="123">
                <c:v>41.281000000000006</c:v>
              </c:pt>
              <c:pt idx="124">
                <c:v>38.316999999999993</c:v>
              </c:pt>
              <c:pt idx="125">
                <c:v>36.679000000000002</c:v>
              </c:pt>
              <c:pt idx="126">
                <c:v>35.202000000000005</c:v>
              </c:pt>
              <c:pt idx="127">
                <c:v>33.832000000000001</c:v>
              </c:pt>
              <c:pt idx="128">
                <c:v>33.736000000000011</c:v>
              </c:pt>
              <c:pt idx="129">
                <c:v>34.391000000000005</c:v>
              </c:pt>
            </c:numLit>
          </c:val>
        </c:ser>
        <c:marker val="1"/>
        <c:axId val="86841600"/>
        <c:axId val="86855680"/>
      </c:lineChart>
      <c:catAx>
        <c:axId val="8684160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6855680"/>
        <c:crosses val="autoZero"/>
        <c:auto val="1"/>
        <c:lblAlgn val="ctr"/>
        <c:lblOffset val="100"/>
        <c:tickLblSkip val="1"/>
        <c:tickMarkSkip val="1"/>
      </c:catAx>
      <c:valAx>
        <c:axId val="86855680"/>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84160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511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-40.630915179700757</c:v>
              </c:pt>
              <c:pt idx="1">
                <c:v>-41.232070059912161</c:v>
              </c:pt>
              <c:pt idx="2">
                <c:v>-45.011368103070957</c:v>
              </c:pt>
              <c:pt idx="3">
                <c:v>-45.281757810638446</c:v>
              </c:pt>
              <c:pt idx="4">
                <c:v>-45.282781383088384</c:v>
              </c:pt>
              <c:pt idx="5">
                <c:v>-45.324334787385077</c:v>
              </c:pt>
              <c:pt idx="6">
                <c:v>-44.190619842894648</c:v>
              </c:pt>
              <c:pt idx="7">
                <c:v>-43.580015111019371</c:v>
              </c:pt>
              <c:pt idx="8">
                <c:v>-41.676084941594915</c:v>
              </c:pt>
              <c:pt idx="9">
                <c:v>-41.031755156260843</c:v>
              </c:pt>
              <c:pt idx="10">
                <c:v>-39.504065095683153</c:v>
              </c:pt>
              <c:pt idx="11">
                <c:v>-38.578694963978215</c:v>
              </c:pt>
              <c:pt idx="12">
                <c:v>-37.708451385251806</c:v>
              </c:pt>
              <c:pt idx="13">
                <c:v>-37.595489506435506</c:v>
              </c:pt>
              <c:pt idx="14">
                <c:v>-37.45283548835306</c:v>
              </c:pt>
              <c:pt idx="15">
                <c:v>-37.212320077456781</c:v>
              </c:pt>
              <c:pt idx="16">
                <c:v>-36.9364411247237</c:v>
              </c:pt>
              <c:pt idx="17">
                <c:v>-36.540832502199912</c:v>
              </c:pt>
              <c:pt idx="18">
                <c:v>-36.475210003551197</c:v>
              </c:pt>
              <c:pt idx="19">
                <c:v>-35.869746574587147</c:v>
              </c:pt>
              <c:pt idx="20">
                <c:v>-35.32691258263548</c:v>
              </c:pt>
              <c:pt idx="21">
                <c:v>-35.08278904972132</c:v>
              </c:pt>
              <c:pt idx="22">
                <c:v>-34.389335739724913</c:v>
              </c:pt>
              <c:pt idx="23">
                <c:v>-33.604406197209194</c:v>
              </c:pt>
              <c:pt idx="24">
                <c:v>-32.421747163531549</c:v>
              </c:pt>
              <c:pt idx="25">
                <c:v>-32.301525776551287</c:v>
              </c:pt>
              <c:pt idx="26">
                <c:v>-32.899840617059006</c:v>
              </c:pt>
              <c:pt idx="27">
                <c:v>-31.865956572930454</c:v>
              </c:pt>
              <c:pt idx="28">
                <c:v>-31.884355130820797</c:v>
              </c:pt>
              <c:pt idx="29">
                <c:v>-31.4795460540577</c:v>
              </c:pt>
              <c:pt idx="30">
                <c:v>-31.573145358682165</c:v>
              </c:pt>
              <c:pt idx="31">
                <c:v>-31.615739318654423</c:v>
              </c:pt>
              <c:pt idx="32">
                <c:v>-32.746008251927847</c:v>
              </c:pt>
              <c:pt idx="33">
                <c:v>-34.091707973878812</c:v>
              </c:pt>
              <c:pt idx="34">
                <c:v>-35.345061205448033</c:v>
              </c:pt>
              <c:pt idx="35">
                <c:v>-35.336806939307941</c:v>
              </c:pt>
              <c:pt idx="36">
                <c:v>-36.649435519827747</c:v>
              </c:pt>
              <c:pt idx="37">
                <c:v>-36.461844831934648</c:v>
              </c:pt>
              <c:pt idx="38">
                <c:v>-36.747516515143332</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-37.824630275467399</c:v>
              </c:pt>
              <c:pt idx="47">
                <c:v>-37.954099635333918</c:v>
              </c:pt>
              <c:pt idx="48">
                <c:v>-36.180017416920201</c:v>
              </c:pt>
              <c:pt idx="49">
                <c:v>-36.268377737229919</c:v>
              </c:pt>
              <c:pt idx="50">
                <c:v>-34.381056973817437</c:v>
              </c:pt>
              <c:pt idx="51">
                <c:v>-34.165779007813079</c:v>
              </c:pt>
              <c:pt idx="52">
                <c:v>-32.354198536083835</c:v>
              </c:pt>
              <c:pt idx="53">
                <c:v>-32.260638581558553</c:v>
              </c:pt>
              <c:pt idx="54">
                <c:v>-32.231439904495581</c:v>
              </c:pt>
              <c:pt idx="55">
                <c:v>-31.047473849501298</c:v>
              </c:pt>
              <c:pt idx="56">
                <c:v>-29.815032913100463</c:v>
              </c:pt>
              <c:pt idx="57">
                <c:v>-29.017893261807451</c:v>
              </c:pt>
              <c:pt idx="58">
                <c:v>-31.49535498749119</c:v>
              </c:pt>
              <c:pt idx="59">
                <c:v>-32.05789452651355</c:v>
              </c:pt>
              <c:pt idx="60">
                <c:v>-31.76741288236812</c:v>
              </c:pt>
              <c:pt idx="61">
                <c:v>-29.735804497874117</c:v>
              </c:pt>
              <c:pt idx="62">
                <c:v>-28.314579372994501</c:v>
              </c:pt>
              <c:pt idx="63">
                <c:v>-27.397648534113607</c:v>
              </c:pt>
              <c:pt idx="64">
                <c:v>-27.199476600250993</c:v>
              </c:pt>
              <c:pt idx="65">
                <c:v>-28.162320434349212</c:v>
              </c:pt>
              <c:pt idx="66">
                <c:v>-29.342342777380093</c:v>
              </c:pt>
              <c:pt idx="67">
                <c:v>-30.756539930888682</c:v>
              </c:pt>
              <c:pt idx="68">
                <c:v>-31.705823546322712</c:v>
              </c:pt>
              <c:pt idx="69">
                <c:v>-32.412290401903036</c:v>
              </c:pt>
              <c:pt idx="70">
                <c:v>-33.936624923934325</c:v>
              </c:pt>
              <c:pt idx="71">
                <c:v>-35.661888229634116</c:v>
              </c:pt>
              <c:pt idx="72">
                <c:v>-37.358582079182341</c:v>
              </c:pt>
              <c:pt idx="73">
                <c:v>-37.74392605083488</c:v>
              </c:pt>
              <c:pt idx="74">
                <c:v>-38.598450634968607</c:v>
              </c:pt>
              <c:pt idx="75">
                <c:v>-39.799729619387527</c:v>
              </c:pt>
              <c:pt idx="76">
                <c:v>-37.870023469863412</c:v>
              </c:pt>
              <c:pt idx="77">
                <c:v>-35.236453111071583</c:v>
              </c:pt>
              <c:pt idx="78">
                <c:v>-33.661664236191982</c:v>
              </c:pt>
              <c:pt idx="79">
                <c:v>-33.440258296571805</c:v>
              </c:pt>
              <c:pt idx="80">
                <c:v>-34.799424133323043</c:v>
              </c:pt>
              <c:pt idx="81">
                <c:v>-33.9429904282322</c:v>
              </c:pt>
              <c:pt idx="82">
                <c:v>-35.13288065803448</c:v>
              </c:pt>
              <c:pt idx="83">
                <c:v>-35.440175513551949</c:v>
              </c:pt>
              <c:pt idx="84">
                <c:v>-37.579823429382849</c:v>
              </c:pt>
              <c:pt idx="85">
                <c:v>-38.73190309400335</c:v>
              </c:pt>
              <c:pt idx="86">
                <c:v>-40.274958702086451</c:v>
              </c:pt>
              <c:pt idx="87">
                <c:v>-40.912659735560524</c:v>
              </c:pt>
              <c:pt idx="88">
                <c:v>-42.080292244907554</c:v>
              </c:pt>
              <c:pt idx="89">
                <c:v>-41.690770106315384</c:v>
              </c:pt>
              <c:pt idx="90">
                <c:v>-41.077761934263492</c:v>
              </c:pt>
              <c:pt idx="91">
                <c:v>-41.393590474220254</c:v>
              </c:pt>
              <c:pt idx="92">
                <c:v>-41.566967107041549</c:v>
              </c:pt>
              <c:pt idx="93">
                <c:v>-43.211820316764857</c:v>
              </c:pt>
              <c:pt idx="94">
                <c:v>-43.83646814314929</c:v>
              </c:pt>
              <c:pt idx="95">
                <c:v>-45.53613217973453</c:v>
              </c:pt>
              <c:pt idx="96">
                <c:v>-46.450990181537058</c:v>
              </c:pt>
              <c:pt idx="97">
                <c:v>-48.164991788931161</c:v>
              </c:pt>
              <c:pt idx="98">
                <c:v>-49.753001034826831</c:v>
              </c:pt>
              <c:pt idx="99">
                <c:v>-51.371191769071302</c:v>
              </c:pt>
              <c:pt idx="100">
                <c:v>-52.972102167904254</c:v>
              </c:pt>
              <c:pt idx="101">
                <c:v>-54.796857012818748</c:v>
              </c:pt>
              <c:pt idx="102">
                <c:v>-55.774472647738833</c:v>
              </c:pt>
              <c:pt idx="103">
                <c:v>-57.498374792320462</c:v>
              </c:pt>
              <c:pt idx="104">
                <c:v>-59.336000074983964</c:v>
              </c:pt>
              <c:pt idx="105">
                <c:v>-61.551542902785123</c:v>
              </c:pt>
              <c:pt idx="106">
                <c:v>-63.658769599003776</c:v>
              </c:pt>
              <c:pt idx="107">
                <c:v>-65.003726659235426</c:v>
              </c:pt>
              <c:pt idx="108">
                <c:v>-66.749250947107811</c:v>
              </c:pt>
              <c:pt idx="109">
                <c:v>-67.725289999536514</c:v>
              </c:pt>
              <c:pt idx="110">
                <c:v>-68.908835093262184</c:v>
              </c:pt>
              <c:pt idx="111">
                <c:v>-69.859979159621105</c:v>
              </c:pt>
              <c:pt idx="112">
                <c:v>-71.047832781585669</c:v>
              </c:pt>
              <c:pt idx="113">
                <c:v>-71.677422109532642</c:v>
              </c:pt>
              <c:pt idx="114">
                <c:v>-71.995085599192322</c:v>
              </c:pt>
              <c:pt idx="115">
                <c:v>-70.497144680987475</c:v>
              </c:pt>
              <c:pt idx="116">
                <c:v>-70.439977718186555</c:v>
              </c:pt>
              <c:pt idx="117">
                <c:v>-70.881978512840348</c:v>
              </c:pt>
              <c:pt idx="118">
                <c:v>-71.504303160451286</c:v>
              </c:pt>
              <c:pt idx="119">
                <c:v>-70.42486426014824</c:v>
              </c:pt>
              <c:pt idx="120">
                <c:v>-68.850169648259595</c:v>
              </c:pt>
              <c:pt idx="121">
                <c:v>-67.022286135083718</c:v>
              </c:pt>
              <c:pt idx="122">
                <c:v>-65.870803233277471</c:v>
              </c:pt>
              <c:pt idx="123">
                <c:v>-64.250387256453934</c:v>
              </c:pt>
              <c:pt idx="124">
                <c:v>-63.820869279587178</c:v>
              </c:pt>
              <c:pt idx="125">
                <c:v>-62.448109969767103</c:v>
              </c:pt>
              <c:pt idx="126">
                <c:v>-62.052189138807606</c:v>
              </c:pt>
              <c:pt idx="127">
                <c:v>-58.629337272879241</c:v>
              </c:pt>
              <c:pt idx="128">
                <c:v>-55.623395306406692</c:v>
              </c:pt>
              <c:pt idx="129">
                <c:v>-51.742399929285995</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737"/>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-13.041224528158537</c:v>
              </c:pt>
              <c:pt idx="1">
                <c:v>-13.501226992688858</c:v>
              </c:pt>
              <c:pt idx="2">
                <c:v>-14.957439264834665</c:v>
              </c:pt>
              <c:pt idx="3">
                <c:v>-16.607151171036541</c:v>
              </c:pt>
              <c:pt idx="4">
                <c:v>-17.165598106778734</c:v>
              </c:pt>
              <c:pt idx="5">
                <c:v>-15.952398188316266</c:v>
              </c:pt>
              <c:pt idx="6">
                <c:v>-13.634085381979949</c:v>
              </c:pt>
              <c:pt idx="7">
                <c:v>-12.088823386557099</c:v>
              </c:pt>
              <c:pt idx="8">
                <c:v>-11.143669588829432</c:v>
              </c:pt>
              <c:pt idx="9">
                <c:v>-11.325858116564733</c:v>
              </c:pt>
              <c:pt idx="10">
                <c:v>-12.538263504928645</c:v>
              </c:pt>
              <c:pt idx="11">
                <c:v>-12.111786660624647</c:v>
              </c:pt>
              <c:pt idx="12">
                <c:v>-10.575040530325255</c:v>
              </c:pt>
              <c:pt idx="13">
                <c:v>-8.976832501518512</c:v>
              </c:pt>
              <c:pt idx="14">
                <c:v>-8.5995632131361006</c:v>
              </c:pt>
              <c:pt idx="15">
                <c:v>-8.9131758513656898</c:v>
              </c:pt>
              <c:pt idx="16">
                <c:v>-8.1815022356164793</c:v>
              </c:pt>
              <c:pt idx="17">
                <c:v>-7.4325815459738633</c:v>
              </c:pt>
              <c:pt idx="18">
                <c:v>-6.2451796189561035</c:v>
              </c:pt>
              <c:pt idx="19">
                <c:v>-4.6695751755909729</c:v>
              </c:pt>
              <c:pt idx="20">
                <c:v>-5.1302303975415438</c:v>
              </c:pt>
              <c:pt idx="21">
                <c:v>-6.0426393048378682</c:v>
              </c:pt>
              <c:pt idx="22">
                <c:v>-7.2826872338939515</c:v>
              </c:pt>
              <c:pt idx="23">
                <c:v>-7.9828324072708554</c:v>
              </c:pt>
              <c:pt idx="24">
                <c:v>-7.6896288091447262</c:v>
              </c:pt>
              <c:pt idx="25">
                <c:v>-8.722519092014128</c:v>
              </c:pt>
              <c:pt idx="26">
                <c:v>-8.5543792476724043</c:v>
              </c:pt>
              <c:pt idx="27">
                <c:v>-7.5735772754183328</c:v>
              </c:pt>
              <c:pt idx="28">
                <c:v>-7.4312704637905682</c:v>
              </c:pt>
              <c:pt idx="29">
                <c:v>-8.6414792373890297</c:v>
              </c:pt>
              <c:pt idx="30">
                <c:v>-11.470544891527018</c:v>
              </c:pt>
              <c:pt idx="31">
                <c:v>-11.159296654667687</c:v>
              </c:pt>
              <c:pt idx="32">
                <c:v>-9.6068397276712467</c:v>
              </c:pt>
              <c:pt idx="33">
                <c:v>-6.9078925094643759</c:v>
              </c:pt>
              <c:pt idx="34">
                <c:v>-6.0986382262292569</c:v>
              </c:pt>
              <c:pt idx="35">
                <c:v>-5.8219049409870696</c:v>
              </c:pt>
              <c:pt idx="36">
                <c:v>-6.5107158762688675</c:v>
              </c:pt>
              <c:pt idx="37">
                <c:v>-6.6136425426048371</c:v>
              </c:pt>
              <c:pt idx="38">
                <c:v>-7.1311469283333704</c:v>
              </c:pt>
              <c:pt idx="39">
                <c:v>-7.6774136219325309</c:v>
              </c:pt>
              <c:pt idx="40">
                <c:v>-8.1050398351502242</c:v>
              </c:pt>
              <c:pt idx="41">
                <c:v>-7.5656918809179121</c:v>
              </c:pt>
              <c:pt idx="42">
                <c:v>-5.8550714686121852</c:v>
              </c:pt>
              <c:pt idx="43">
                <c:v>-5.0879248560660155</c:v>
              </c:pt>
              <c:pt idx="44">
                <c:v>-4.1868553439950142</c:v>
              </c:pt>
              <c:pt idx="45">
                <c:v>-4.9926387102739582</c:v>
              </c:pt>
              <c:pt idx="46">
                <c:v>-3.8054213380256647</c:v>
              </c:pt>
              <c:pt idx="47">
                <c:v>-3.7101214101221434</c:v>
              </c:pt>
              <c:pt idx="48">
                <c:v>-2.2135246707475846</c:v>
              </c:pt>
              <c:pt idx="49">
                <c:v>-1.1656022868983371</c:v>
              </c:pt>
              <c:pt idx="50">
                <c:v>0.47949393991719136</c:v>
              </c:pt>
              <c:pt idx="51">
                <c:v>1.0217418714173858</c:v>
              </c:pt>
              <c:pt idx="52">
                <c:v>0.81534789321913392</c:v>
              </c:pt>
              <c:pt idx="53">
                <c:v>0.61820637521184651</c:v>
              </c:pt>
              <c:pt idx="54">
                <c:v>-0.26332146783560662</c:v>
              </c:pt>
              <c:pt idx="55">
                <c:v>-0.74344485338456667</c:v>
              </c:pt>
              <c:pt idx="56">
                <c:v>-0.65161786840861113</c:v>
              </c:pt>
              <c:pt idx="57">
                <c:v>-0.395976507235339</c:v>
              </c:pt>
              <c:pt idx="58">
                <c:v>0.41301890002019831</c:v>
              </c:pt>
              <c:pt idx="59">
                <c:v>0.70278440557231159</c:v>
              </c:pt>
              <c:pt idx="60">
                <c:v>1.33576762118474</c:v>
              </c:pt>
              <c:pt idx="61">
                <c:v>1.1305785698149702</c:v>
              </c:pt>
              <c:pt idx="62">
                <c:v>0.43510480047673578</c:v>
              </c:pt>
              <c:pt idx="63">
                <c:v>-0.86280988389567925</c:v>
              </c:pt>
              <c:pt idx="64">
                <c:v>-3.747811778069507</c:v>
              </c:pt>
              <c:pt idx="65">
                <c:v>-6.148851538305494</c:v>
              </c:pt>
              <c:pt idx="66">
                <c:v>-6.9983058862264675</c:v>
              </c:pt>
              <c:pt idx="67">
                <c:v>-5.9863331785407023</c:v>
              </c:pt>
              <c:pt idx="68">
                <c:v>-7.2732854509356564</c:v>
              </c:pt>
              <c:pt idx="69">
                <c:v>-12.753976701734047</c:v>
              </c:pt>
              <c:pt idx="70">
                <c:v>-19.54943651787665</c:v>
              </c:pt>
              <c:pt idx="71">
                <c:v>-26.008479262243764</c:v>
              </c:pt>
              <c:pt idx="72">
                <c:v>-29.405437441286917</c:v>
              </c:pt>
              <c:pt idx="73">
                <c:v>-32.236104260933473</c:v>
              </c:pt>
              <c:pt idx="74">
                <c:v>-31.01276470349103</c:v>
              </c:pt>
              <c:pt idx="75">
                <c:v>-31.808486957086313</c:v>
              </c:pt>
              <c:pt idx="76">
                <c:v>-29.929060313477024</c:v>
              </c:pt>
              <c:pt idx="77">
                <c:v>-29.623338976361168</c:v>
              </c:pt>
              <c:pt idx="78">
                <c:v>-26.29982695618688</c:v>
              </c:pt>
              <c:pt idx="79">
                <c:v>-24.034481615567032</c:v>
              </c:pt>
              <c:pt idx="80">
                <c:v>-20.285829452369256</c:v>
              </c:pt>
              <c:pt idx="81">
                <c:v>-17.953340702449001</c:v>
              </c:pt>
              <c:pt idx="82">
                <c:v>-16.070945231647766</c:v>
              </c:pt>
              <c:pt idx="83">
                <c:v>-16.517612454352914</c:v>
              </c:pt>
              <c:pt idx="84">
                <c:v>-15.710972461459878</c:v>
              </c:pt>
              <c:pt idx="85">
                <c:v>-14.967645007137925</c:v>
              </c:pt>
              <c:pt idx="86">
                <c:v>-13.643227693058709</c:v>
              </c:pt>
              <c:pt idx="87">
                <c:v>-12.894308361674796</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-10.058351982798046</c:v>
              </c:pt>
              <c:pt idx="97">
                <c:v>-9.4007180584777874</c:v>
              </c:pt>
              <c:pt idx="98">
                <c:v>-9.8036297276035018</c:v>
              </c:pt>
              <c:pt idx="99">
                <c:v>-10.856893252739535</c:v>
              </c:pt>
              <c:pt idx="100">
                <c:v>-13.301137522503739</c:v>
              </c:pt>
              <c:pt idx="101">
                <c:v>-14.735182618939046</c:v>
              </c:pt>
              <c:pt idx="102">
                <c:v>-14.188812792357391</c:v>
              </c:pt>
              <c:pt idx="103">
                <c:v>-15.496472674641407</c:v>
              </c:pt>
              <c:pt idx="104">
                <c:v>-17.220338025659021</c:v>
              </c:pt>
              <c:pt idx="105">
                <c:v>-19.916307456981556</c:v>
              </c:pt>
              <c:pt idx="106">
                <c:v>-20.465780797698901</c:v>
              </c:pt>
              <c:pt idx="107">
                <c:v>-20.857401694954998</c:v>
              </c:pt>
              <c:pt idx="108">
                <c:v>-21.591697079311228</c:v>
              </c:pt>
              <c:pt idx="109">
                <c:v>-21.752352374616802</c:v>
              </c:pt>
              <c:pt idx="110">
                <c:v>-20.392975550616587</c:v>
              </c:pt>
              <c:pt idx="111">
                <c:v>-19.891728007880015</c:v>
              </c:pt>
              <c:pt idx="112">
                <c:v>-20.238886276986275</c:v>
              </c:pt>
              <c:pt idx="113">
                <c:v>-20.282619000408648</c:v>
              </c:pt>
              <c:pt idx="114">
                <c:v>-20.724723330187221</c:v>
              </c:pt>
              <c:pt idx="115">
                <c:v>-19.372132996960623</c:v>
              </c:pt>
              <c:pt idx="116">
                <c:v>-19.725803754850453</c:v>
              </c:pt>
              <c:pt idx="117">
                <c:v>-20.262267634491028</c:v>
              </c:pt>
              <c:pt idx="118">
                <c:v>-21.414514501200504</c:v>
              </c:pt>
              <c:pt idx="119">
                <c:v>-20.628710908725068</c:v>
              </c:pt>
              <c:pt idx="120">
                <c:v>-19.491272152472341</c:v>
              </c:pt>
              <c:pt idx="121">
                <c:v>-18.215746954481673</c:v>
              </c:pt>
              <c:pt idx="122">
                <c:v>-17.55021518969675</c:v>
              </c:pt>
              <c:pt idx="123">
                <c:v>-17.28565003154317</c:v>
              </c:pt>
              <c:pt idx="124">
                <c:v>-16.61077057683023</c:v>
              </c:pt>
              <c:pt idx="125">
                <c:v>-16.800172738583793</c:v>
              </c:pt>
              <c:pt idx="126">
                <c:v>-16.067052919429621</c:v>
              </c:pt>
              <c:pt idx="127">
                <c:v>-15.280555254505234</c:v>
              </c:pt>
              <c:pt idx="128">
                <c:v>-13.669437473139576</c:v>
              </c:pt>
              <c:pt idx="129">
                <c:v>-12.939139906817674</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191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-12.632850003310082</c:v>
              </c:pt>
              <c:pt idx="1">
                <c:v>-11.268803591814148</c:v>
              </c:pt>
              <c:pt idx="2">
                <c:v>-11.796879153789002</c:v>
              </c:pt>
              <c:pt idx="3">
                <c:v>-11.724399867351925</c:v>
              </c:pt>
              <c:pt idx="4">
                <c:v>-13.183912949608581</c:v>
              </c:pt>
              <c:pt idx="5">
                <c:v>-12.970622494295215</c:v>
              </c:pt>
              <c:pt idx="6">
                <c:v>-12.708881384148285</c:v>
              </c:pt>
              <c:pt idx="7">
                <c:v>-9.9286370125384096</c:v>
              </c:pt>
              <c:pt idx="8">
                <c:v>-7.5801064195265919</c:v>
              </c:pt>
              <c:pt idx="9">
                <c:v>-5.5281852066921848</c:v>
              </c:pt>
              <c:pt idx="10">
                <c:v>-4.7604718073269057</c:v>
              </c:pt>
              <c:pt idx="11">
                <c:v>-4.2781351123933904</c:v>
              </c:pt>
              <c:pt idx="12">
                <c:v>-4.0427449169261829</c:v>
              </c:pt>
              <c:pt idx="13">
                <c:v>-5.3771829512727898</c:v>
              </c:pt>
              <c:pt idx="14">
                <c:v>-7.2717818238354326</c:v>
              </c:pt>
              <c:pt idx="15">
                <c:v>-7.8661744237328319</c:v>
              </c:pt>
              <c:pt idx="16">
                <c:v>-4.986231387099858</c:v>
              </c:pt>
              <c:pt idx="17">
                <c:v>-2.617358707211439</c:v>
              </c:pt>
              <c:pt idx="18">
                <c:v>-0.64759903717866463</c:v>
              </c:pt>
              <c:pt idx="19">
                <c:v>-1.5815034420157441</c:v>
              </c:pt>
              <c:pt idx="20">
                <c:v>-1.4281352908876772</c:v>
              </c:pt>
              <c:pt idx="21">
                <c:v>-2.7803389503562266</c:v>
              </c:pt>
              <c:pt idx="22">
                <c:v>-3.5571565978803386</c:v>
              </c:pt>
              <c:pt idx="23">
                <c:v>-4.0819145074677206</c:v>
              </c:pt>
              <c:pt idx="24">
                <c:v>-4.4396749912201825</c:v>
              </c:pt>
              <c:pt idx="25">
                <c:v>-4.8886343143119406</c:v>
              </c:pt>
              <c:pt idx="26">
                <c:v>-4.8136918691443213</c:v>
              </c:pt>
              <c:pt idx="27">
                <c:v>-5.2137621695601633</c:v>
              </c:pt>
              <c:pt idx="28">
                <c:v>-5.1243034120289144</c:v>
              </c:pt>
              <c:pt idx="29">
                <c:v>-6.5276908856276536</c:v>
              </c:pt>
              <c:pt idx="30">
                <c:v>-8.0830098967744721</c:v>
              </c:pt>
              <c:pt idx="31">
                <c:v>-10.006374493970423</c:v>
              </c:pt>
              <c:pt idx="32">
                <c:v>-10.719623939543219</c:v>
              </c:pt>
              <c:pt idx="33">
                <c:v>-11.236081878678794</c:v>
              </c:pt>
              <c:pt idx="34">
                <c:v>-11.035790989541271</c:v>
              </c:pt>
              <c:pt idx="35">
                <c:v>-8.6297060294492116</c:v>
              </c:pt>
              <c:pt idx="36">
                <c:v>-6.4739569487893522</c:v>
              </c:pt>
              <c:pt idx="37">
                <c:v>-4.9436666574615744</c:v>
              </c:pt>
              <c:pt idx="38">
                <c:v>-7.466607604298229</c:v>
              </c:pt>
              <c:pt idx="39">
                <c:v>-7.3820068473538019</c:v>
              </c:pt>
              <c:pt idx="40">
                <c:v>-9.2480234992798778</c:v>
              </c:pt>
              <c:pt idx="41">
                <c:v>-7.4360801814607793</c:v>
              </c:pt>
              <c:pt idx="42">
                <c:v>-7.6471835397752095</c:v>
              </c:pt>
              <c:pt idx="43">
                <c:v>-6.7588879280297487</c:v>
              </c:pt>
              <c:pt idx="44">
                <c:v>-6.3231037888186252</c:v>
              </c:pt>
              <c:pt idx="45">
                <c:v>-4.2140156528021073</c:v>
              </c:pt>
              <c:pt idx="46">
                <c:v>-2.751997026482778</c:v>
              </c:pt>
              <c:pt idx="47">
                <c:v>-2.8689887231811553</c:v>
              </c:pt>
              <c:pt idx="48">
                <c:v>-4.1414430470363559</c:v>
              </c:pt>
              <c:pt idx="49">
                <c:v>-3.5293286133741004</c:v>
              </c:pt>
              <c:pt idx="50">
                <c:v>-3.5010634424392038</c:v>
              </c:pt>
              <c:pt idx="51">
                <c:v>-3.4136497338248817</c:v>
              </c:pt>
              <c:pt idx="52">
                <c:v>-3.4513017489912849</c:v>
              </c:pt>
              <c:pt idx="53">
                <c:v>-2.7620868959946576</c:v>
              </c:pt>
              <c:pt idx="54">
                <c:v>-3.0491082803727854</c:v>
              </c:pt>
              <c:pt idx="55">
                <c:v>-3.4680567896978953</c:v>
              </c:pt>
              <c:pt idx="56">
                <c:v>-4.2131489175648458</c:v>
              </c:pt>
              <c:pt idx="57">
                <c:v>-3.8604686950495526</c:v>
              </c:pt>
              <c:pt idx="58">
                <c:v>-3.3522725461912852</c:v>
              </c:pt>
              <c:pt idx="59">
                <c:v>-2.3734772721851272</c:v>
              </c:pt>
              <c:pt idx="60">
                <c:v>-1.9548474486154692</c:v>
              </c:pt>
              <c:pt idx="61">
                <c:v>-1.9600856719876107</c:v>
              </c:pt>
              <c:pt idx="62">
                <c:v>-1.8514503363980519</c:v>
              </c:pt>
              <c:pt idx="63">
                <c:v>-2.8330590997512473</c:v>
              </c:pt>
              <c:pt idx="64">
                <c:v>-4.2411656554467418</c:v>
              </c:pt>
              <c:pt idx="65">
                <c:v>-7.4990327848154461</c:v>
              </c:pt>
              <c:pt idx="66">
                <c:v>-9.8543637549278529</c:v>
              </c:pt>
              <c:pt idx="67">
                <c:v>-11.21839022513903</c:v>
              </c:pt>
              <c:pt idx="68">
                <c:v>-11.470879633882582</c:v>
              </c:pt>
              <c:pt idx="69">
                <c:v>-12.539746462239568</c:v>
              </c:pt>
              <c:pt idx="70">
                <c:v>-14.69426570008517</c:v>
              </c:pt>
              <c:pt idx="71">
                <c:v>-17.248989952883907</c:v>
              </c:pt>
              <c:pt idx="72">
                <c:v>-17.959355726150314</c:v>
              </c:pt>
              <c:pt idx="73">
                <c:v>-19.789152366549072</c:v>
              </c:pt>
              <c:pt idx="74">
                <c:v>-20.244335129459277</c:v>
              </c:pt>
              <c:pt idx="75">
                <c:v>-21.362579921897549</c:v>
              </c:pt>
              <c:pt idx="76">
                <c:v>-20.013382716877743</c:v>
              </c:pt>
              <c:pt idx="77">
                <c:v>-17.848854781711221</c:v>
              </c:pt>
              <c:pt idx="78">
                <c:v>-14.889640028202697</c:v>
              </c:pt>
              <c:pt idx="79">
                <c:v>-12.419535333963767</c:v>
              </c:pt>
              <c:pt idx="80">
                <c:v>-9.8728270010154429</c:v>
              </c:pt>
              <c:pt idx="81">
                <c:v>-7.6756518636855295</c:v>
              </c:pt>
              <c:pt idx="82">
                <c:v>-6.372564268449695</c:v>
              </c:pt>
              <c:pt idx="83">
                <c:v>-5.7510670724350978</c:v>
              </c:pt>
              <c:pt idx="84">
                <c:v>-5.7893878783707908</c:v>
              </c:pt>
              <c:pt idx="85">
                <c:v>-4.4276447935425303</c:v>
              </c:pt>
              <c:pt idx="86">
                <c:v>-3.8660678297260977</c:v>
              </c:pt>
              <c:pt idx="87">
                <c:v>-2.524156625431202</c:v>
              </c:pt>
              <c:pt idx="88">
                <c:v>-2.5122799627735661</c:v>
              </c:pt>
              <c:pt idx="89">
                <c:v>-2.5808428224972646</c:v>
              </c:pt>
              <c:pt idx="90">
                <c:v>-3.6294232368313644</c:v>
              </c:pt>
              <c:pt idx="91">
                <c:v>-4.293551599159743</c:v>
              </c:pt>
              <c:pt idx="92">
                <c:v>-5.6442613806171735</c:v>
              </c:pt>
              <c:pt idx="93">
                <c:v>-6.8508586002231171</c:v>
              </c:pt>
              <c:pt idx="94">
                <c:v>-7.451579244393022</c:v>
              </c:pt>
              <c:pt idx="95">
                <c:v>-7.7545925939498419</c:v>
              </c:pt>
              <c:pt idx="96">
                <c:v>-6.957085381585598</c:v>
              </c:pt>
              <c:pt idx="97">
                <c:v>-7.2750391960083691</c:v>
              </c:pt>
              <c:pt idx="98">
                <c:v>-8.3376229869519438</c:v>
              </c:pt>
              <c:pt idx="99">
                <c:v>-11.84844188747771</c:v>
              </c:pt>
              <c:pt idx="100">
                <c:v>-14.858257945152959</c:v>
              </c:pt>
              <c:pt idx="101">
                <c:v>-16.731462578549529</c:v>
              </c:pt>
              <c:pt idx="102">
                <c:v>-18.314684133660151</c:v>
              </c:pt>
              <c:pt idx="103">
                <c:v>-18.802002780290891</c:v>
              </c:pt>
              <c:pt idx="104">
                <c:v>-19.5339910920706</c:v>
              </c:pt>
              <c:pt idx="105">
                <c:v>-19.317055157493105</c:v>
              </c:pt>
              <c:pt idx="106">
                <c:v>-20.854486615023326</c:v>
              </c:pt>
              <c:pt idx="107">
                <c:v>-21.947690729769032</c:v>
              </c:pt>
              <c:pt idx="108">
                <c:v>-21.974920804951104</c:v>
              </c:pt>
              <c:pt idx="109">
                <c:v>-20.913871330600941</c:v>
              </c:pt>
              <c:pt idx="110">
                <c:v>-19.913080377963567</c:v>
              </c:pt>
              <c:pt idx="111">
                <c:v>-19.392640680388826</c:v>
              </c:pt>
              <c:pt idx="112">
                <c:v>-20.096615928016835</c:v>
              </c:pt>
              <c:pt idx="113">
                <c:v>-20.173576874670147</c:v>
              </c:pt>
              <c:pt idx="114">
                <c:v>-20.496683831305408</c:v>
              </c:pt>
              <c:pt idx="115">
                <c:v>-20.135446634850528</c:v>
              </c:pt>
              <c:pt idx="116">
                <c:v>-20.889236661557504</c:v>
              </c:pt>
              <c:pt idx="117">
                <c:v>-21.341332015809357</c:v>
              </c:pt>
              <c:pt idx="118">
                <c:v>-20.165981633050947</c:v>
              </c:pt>
              <c:pt idx="119">
                <c:v>-19.246874730713696</c:v>
              </c:pt>
              <c:pt idx="120">
                <c:v>-18.574111964110017</c:v>
              </c:pt>
              <c:pt idx="121">
                <c:v>-18.092372666255027</c:v>
              </c:pt>
              <c:pt idx="122">
                <c:v>-16.775963364091744</c:v>
              </c:pt>
              <c:pt idx="123">
                <c:v>-15.42023771747475</c:v>
              </c:pt>
              <c:pt idx="124">
                <c:v>-14.536196968876796</c:v>
              </c:pt>
              <c:pt idx="125">
                <c:v>-14.052573520163484</c:v>
              </c:pt>
              <c:pt idx="126">
                <c:v>-12.974001663815105</c:v>
              </c:pt>
              <c:pt idx="127">
                <c:v>-12.157067282391528</c:v>
              </c:pt>
              <c:pt idx="128">
                <c:v>-10.105745267960653</c:v>
              </c:pt>
              <c:pt idx="129">
                <c:v>-8.258902960764317</c:v>
              </c:pt>
            </c:numLit>
          </c:val>
        </c:ser>
        <c:ser>
          <c:idx val="3"/>
          <c:order val="3"/>
          <c:tx>
            <c:v>servicos</c:v>
          </c:tx>
          <c:spPr>
            <a:ln w="25400">
              <a:solidFill>
                <a:srgbClr val="333333"/>
              </a:solidFill>
              <a:prstDash val="solid"/>
            </a:ln>
          </c:spPr>
          <c:marker>
            <c:symbol val="none"/>
          </c:marker>
          <c:dLbls>
            <c:dLbl>
              <c:idx val="20"/>
              <c:layout>
                <c:manualLayout>
                  <c:x val="-0.10475666445309288"/>
                  <c:y val="-8.375864307284879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-6.7959428849791292</c:v>
              </c:pt>
              <c:pt idx="1">
                <c:v>-5.8010804428936424</c:v>
              </c:pt>
              <c:pt idx="2">
                <c:v>-10.172872208358482</c:v>
              </c:pt>
              <c:pt idx="3">
                <c:v>-13.451649584144448</c:v>
              </c:pt>
              <c:pt idx="4">
                <c:v>-17.070328078077619</c:v>
              </c:pt>
              <c:pt idx="5">
                <c:v>-15.922827999951743</c:v>
              </c:pt>
              <c:pt idx="6">
                <c:v>-14.928015867250052</c:v>
              </c:pt>
              <c:pt idx="7">
                <c:v>-11.258795536075375</c:v>
              </c:pt>
              <c:pt idx="8">
                <c:v>-13.29906364676625</c:v>
              </c:pt>
              <c:pt idx="9">
                <c:v>-10.839764215571554</c:v>
              </c:pt>
              <c:pt idx="10">
                <c:v>-10.118893840611893</c:v>
              </c:pt>
              <c:pt idx="11">
                <c:v>-5.9601639551980137</c:v>
              </c:pt>
              <c:pt idx="12">
                <c:v>-6.8146198419939843</c:v>
              </c:pt>
              <c:pt idx="13">
                <c:v>-6.2090180107570276</c:v>
              </c:pt>
              <c:pt idx="14">
                <c:v>-3.1703579487657088</c:v>
              </c:pt>
              <c:pt idx="15">
                <c:v>2.5820543889010983</c:v>
              </c:pt>
              <c:pt idx="16">
                <c:v>5.6093192929604792</c:v>
              </c:pt>
              <c:pt idx="17">
                <c:v>5.1057149614569264</c:v>
              </c:pt>
              <c:pt idx="18">
                <c:v>1.9781349632327196</c:v>
              </c:pt>
              <c:pt idx="19">
                <c:v>1.8136020667743857</c:v>
              </c:pt>
              <c:pt idx="20">
                <c:v>0.3985281207717149</c:v>
              </c:pt>
              <c:pt idx="21">
                <c:v>-1.019830517242923</c:v>
              </c:pt>
              <c:pt idx="22">
                <c:v>-2.2206540974228681</c:v>
              </c:pt>
              <c:pt idx="23">
                <c:v>-2.8877930604294413</c:v>
              </c:pt>
              <c:pt idx="24">
                <c:v>-3.7991532722120658</c:v>
              </c:pt>
              <c:pt idx="25">
                <c:v>-4.3742019489450845</c:v>
              </c:pt>
              <c:pt idx="26">
                <c:v>-4.9346435608573262</c:v>
              </c:pt>
              <c:pt idx="27">
                <c:v>-5.6126244271390027</c:v>
              </c:pt>
              <c:pt idx="28">
                <c:v>-6.7431057436860664</c:v>
              </c:pt>
              <c:pt idx="29">
                <c:v>-6.7593230255898762</c:v>
              </c:pt>
              <c:pt idx="30">
                <c:v>-7.2355203678833506</c:v>
              </c:pt>
              <c:pt idx="31">
                <c:v>-6.8277328522200973</c:v>
              </c:pt>
              <c:pt idx="32">
                <c:v>-6.7652410738479318</c:v>
              </c:pt>
              <c:pt idx="33">
                <c:v>-6.0763461689267713</c:v>
              </c:pt>
              <c:pt idx="34">
                <c:v>-8.1457331465052878</c:v>
              </c:pt>
              <c:pt idx="35">
                <c:v>-5.8251940440632133</c:v>
              </c:pt>
              <c:pt idx="36">
                <c:v>-5.8902222374660145</c:v>
              </c:pt>
              <c:pt idx="37">
                <c:v>-4.3840193655122501</c:v>
              </c:pt>
              <c:pt idx="38">
                <c:v>-6.5451003546482545</c:v>
              </c:pt>
              <c:pt idx="39">
                <c:v>-5.3651132878310266</c:v>
              </c:pt>
              <c:pt idx="40">
                <c:v>-4.9525685269944297</c:v>
              </c:pt>
              <c:pt idx="41">
                <c:v>2.1296878631941687</c:v>
              </c:pt>
              <c:pt idx="42">
                <c:v>3.5280898110454615</c:v>
              </c:pt>
              <c:pt idx="43">
                <c:v>2.343470440448868</c:v>
              </c:pt>
              <c:pt idx="44">
                <c:v>-2.6474462870255544</c:v>
              </c:pt>
              <c:pt idx="45">
                <c:v>-1.0945493468404071</c:v>
              </c:pt>
              <c:pt idx="46">
                <c:v>1.0615669014321096</c:v>
              </c:pt>
              <c:pt idx="47">
                <c:v>1.5272400753509556</c:v>
              </c:pt>
              <c:pt idx="48">
                <c:v>-0.41248713606411552</c:v>
              </c:pt>
              <c:pt idx="49">
                <c:v>0.20396354180525461</c:v>
              </c:pt>
              <c:pt idx="50">
                <c:v>0.71101275584345236</c:v>
              </c:pt>
              <c:pt idx="51">
                <c:v>3.148727679706151</c:v>
              </c:pt>
              <c:pt idx="52">
                <c:v>3.8989672065164442</c:v>
              </c:pt>
              <c:pt idx="53">
                <c:v>3.9511157590655532</c:v>
              </c:pt>
              <c:pt idx="54">
                <c:v>2.7319271689130566</c:v>
              </c:pt>
              <c:pt idx="55">
                <c:v>3.0267418013845302</c:v>
              </c:pt>
              <c:pt idx="56">
                <c:v>3.8366094920724061</c:v>
              </c:pt>
              <c:pt idx="57">
                <c:v>4.1355508793216877</c:v>
              </c:pt>
              <c:pt idx="58">
                <c:v>5.4366306951377839</c:v>
              </c:pt>
              <c:pt idx="59">
                <c:v>5.281356133621431</c:v>
              </c:pt>
              <c:pt idx="60">
                <c:v>6.2990249860278595</c:v>
              </c:pt>
              <c:pt idx="61">
                <c:v>5.1629928001151564</c:v>
              </c:pt>
              <c:pt idx="62">
                <c:v>5.2432565586918072</c:v>
              </c:pt>
              <c:pt idx="63">
                <c:v>6.0355174074747069</c:v>
              </c:pt>
              <c:pt idx="64">
                <c:v>5.6808025936547963</c:v>
              </c:pt>
              <c:pt idx="65">
                <c:v>4.0617997006678879</c:v>
              </c:pt>
              <c:pt idx="66">
                <c:v>0.63856955215464883</c:v>
              </c:pt>
              <c:pt idx="67">
                <c:v>-2.6807330974669683</c:v>
              </c:pt>
              <c:pt idx="68">
                <c:v>-5.5644112642634731</c:v>
              </c:pt>
              <c:pt idx="69">
                <c:v>-8.9152307924226619</c:v>
              </c:pt>
              <c:pt idx="70">
                <c:v>-10.178906788529439</c:v>
              </c:pt>
              <c:pt idx="71">
                <c:v>-10.042739455544186</c:v>
              </c:pt>
              <c:pt idx="72">
                <c:v>-12.731955196132875</c:v>
              </c:pt>
              <c:pt idx="73">
                <c:v>-18.634548291907443</c:v>
              </c:pt>
              <c:pt idx="74">
                <c:v>-23.911500973888447</c:v>
              </c:pt>
              <c:pt idx="75">
                <c:v>-25.642319074982119</c:v>
              </c:pt>
              <c:pt idx="76">
                <c:v>-24.550859261668837</c:v>
              </c:pt>
              <c:pt idx="77">
                <c:v>-23.140215884526363</c:v>
              </c:pt>
              <c:pt idx="78">
                <c:v>-20.152452810531056</c:v>
              </c:pt>
              <c:pt idx="79">
                <c:v>-15.066215297432294</c:v>
              </c:pt>
              <c:pt idx="80">
                <c:v>-12.451696842384218</c:v>
              </c:pt>
              <c:pt idx="81">
                <c:v>-10.059629262490796</c:v>
              </c:pt>
              <c:pt idx="82">
                <c:v>-10.142765356510505</c:v>
              </c:pt>
              <c:pt idx="83">
                <c:v>-8.8979017227841837</c:v>
              </c:pt>
              <c:pt idx="84">
                <c:v>-7.6554936200614403</c:v>
              </c:pt>
              <c:pt idx="85">
                <c:v>-7.9423654999378366</c:v>
              </c:pt>
              <c:pt idx="86">
                <c:v>-7.2128785799214299</c:v>
              </c:pt>
              <c:pt idx="87">
                <c:v>-7.9828921993511575</c:v>
              </c:pt>
              <c:pt idx="88">
                <c:v>-7.6132192972710229</c:v>
              </c:pt>
              <c:pt idx="89">
                <c:v>-8.9801935253652623</c:v>
              </c:pt>
              <c:pt idx="90">
                <c:v>-8.832634252109532</c:v>
              </c:pt>
              <c:pt idx="91">
                <c:v>-10.287548645468689</c:v>
              </c:pt>
              <c:pt idx="92">
                <c:v>-9.7966071595572757</c:v>
              </c:pt>
              <c:pt idx="93">
                <c:v>-10.333991764649651</c:v>
              </c:pt>
              <c:pt idx="94">
                <c:v>-8.9531093521969076</c:v>
              </c:pt>
              <c:pt idx="95">
                <c:v>-9.454203642408137</c:v>
              </c:pt>
              <c:pt idx="96">
                <c:v>-10.908476630562015</c:v>
              </c:pt>
              <c:pt idx="97">
                <c:v>-10.929305985021232</c:v>
              </c:pt>
              <c:pt idx="98">
                <c:v>-11.913076740386828</c:v>
              </c:pt>
              <c:pt idx="99">
                <c:v>-12.363830326320414</c:v>
              </c:pt>
              <c:pt idx="100">
                <c:v>-14.604683032709582</c:v>
              </c:pt>
              <c:pt idx="101">
                <c:v>-14.969021385937966</c:v>
              </c:pt>
              <c:pt idx="102">
                <c:v>-17.277045136950836</c:v>
              </c:pt>
              <c:pt idx="103">
                <c:v>-19.562470995505166</c:v>
              </c:pt>
              <c:pt idx="104">
                <c:v>-22.809756853866421</c:v>
              </c:pt>
              <c:pt idx="105">
                <c:v>-23.608387165698591</c:v>
              </c:pt>
              <c:pt idx="106">
                <c:v>-25.707386465516084</c:v>
              </c:pt>
              <c:pt idx="107">
                <c:v>-27.212180242294377</c:v>
              </c:pt>
              <c:pt idx="108">
                <c:v>-29.02145040873533</c:v>
              </c:pt>
              <c:pt idx="109">
                <c:v>-28.897673135932532</c:v>
              </c:pt>
              <c:pt idx="110">
                <c:v>-29.53658161289815</c:v>
              </c:pt>
              <c:pt idx="111">
                <c:v>-29.734973093235674</c:v>
              </c:pt>
              <c:pt idx="112">
                <c:v>-29.706650426008711</c:v>
              </c:pt>
              <c:pt idx="113">
                <c:v>-30.740919801334261</c:v>
              </c:pt>
              <c:pt idx="114">
                <c:v>-31.689980420475663</c:v>
              </c:pt>
              <c:pt idx="115">
                <c:v>-31.202891700866985</c:v>
              </c:pt>
              <c:pt idx="116">
                <c:v>-31.162945561183729</c:v>
              </c:pt>
              <c:pt idx="117">
                <c:v>-32.833258316725214</c:v>
              </c:pt>
              <c:pt idx="118">
                <c:v>-34.935541467858428</c:v>
              </c:pt>
              <c:pt idx="119">
                <c:v>-34.300790236327451</c:v>
              </c:pt>
              <c:pt idx="120">
                <c:v>-32.087514610222854</c:v>
              </c:pt>
              <c:pt idx="121">
                <c:v>-31.046571135233375</c:v>
              </c:pt>
              <c:pt idx="122">
                <c:v>-30.055315257700798</c:v>
              </c:pt>
              <c:pt idx="123">
                <c:v>-29.392469170436264</c:v>
              </c:pt>
              <c:pt idx="124">
                <c:v>-28.440026641706435</c:v>
              </c:pt>
              <c:pt idx="125">
                <c:v>-27.133179033552455</c:v>
              </c:pt>
              <c:pt idx="126">
                <c:v>-25.056293732099657</c:v>
              </c:pt>
              <c:pt idx="127">
                <c:v>-22.122743746748267</c:v>
              </c:pt>
              <c:pt idx="128">
                <c:v>-20.277518749360187</c:v>
              </c:pt>
              <c:pt idx="129">
                <c:v>-17.15996698395687</c:v>
              </c:pt>
            </c:numLit>
          </c:val>
        </c:ser>
        <c:marker val="1"/>
        <c:axId val="112038656"/>
        <c:axId val="112040192"/>
      </c:lineChart>
      <c:catAx>
        <c:axId val="1120386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2040192"/>
        <c:crosses val="autoZero"/>
        <c:auto val="1"/>
        <c:lblAlgn val="ctr"/>
        <c:lblOffset val="100"/>
        <c:tickLblSkip val="6"/>
        <c:tickMarkSkip val="1"/>
      </c:catAx>
      <c:valAx>
        <c:axId val="112040192"/>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203865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0376"/>
          <c:y val="4.5197740112994364E-2"/>
        </c:manualLayout>
      </c:layout>
      <c:spPr>
        <a:noFill/>
        <a:ln w="25400">
          <a:noFill/>
        </a:ln>
      </c:spPr>
    </c:title>
    <c:plotArea>
      <c:layout>
        <c:manualLayout>
          <c:layoutTarget val="inner"/>
          <c:xMode val="edge"/>
          <c:yMode val="edge"/>
          <c:x val="8.8495830152534566E-2"/>
          <c:y val="0.24858894216181862"/>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0.000</c:formatCode>
              <c:ptCount val="130"/>
              <c:pt idx="0">
                <c:v>402.60199999999992</c:v>
              </c:pt>
              <c:pt idx="1">
                <c:v>412.49699999999996</c:v>
              </c:pt>
              <c:pt idx="2">
                <c:v>421.05799999999999</c:v>
              </c:pt>
              <c:pt idx="3">
                <c:v>423.59500000000003</c:v>
              </c:pt>
              <c:pt idx="4">
                <c:v>418.53799999999995</c:v>
              </c:pt>
              <c:pt idx="5">
                <c:v>414.14499999999998</c:v>
              </c:pt>
              <c:pt idx="6">
                <c:v>419.375</c:v>
              </c:pt>
              <c:pt idx="7">
                <c:v>420.89099999999996</c:v>
              </c:pt>
              <c:pt idx="8">
                <c:v>440.66800000000001</c:v>
              </c:pt>
              <c:pt idx="9">
                <c:v>447.91699999999986</c:v>
              </c:pt>
              <c:pt idx="10">
                <c:v>453.72699999999986</c:v>
              </c:pt>
              <c:pt idx="11">
                <c:v>452.54199999999992</c:v>
              </c:pt>
              <c:pt idx="12">
                <c:v>464.45</c:v>
              </c:pt>
              <c:pt idx="13">
                <c:v>467.54</c:v>
              </c:pt>
              <c:pt idx="14">
                <c:v>471.089</c:v>
              </c:pt>
              <c:pt idx="15">
                <c:v>462.05599999999993</c:v>
              </c:pt>
              <c:pt idx="16">
                <c:v>452.14000000000004</c:v>
              </c:pt>
              <c:pt idx="17">
                <c:v>444.67899999999992</c:v>
              </c:pt>
              <c:pt idx="18">
                <c:v>446.09099999999995</c:v>
              </c:pt>
              <c:pt idx="19">
                <c:v>449.76</c:v>
              </c:pt>
              <c:pt idx="20">
                <c:v>466.529</c:v>
              </c:pt>
              <c:pt idx="21">
                <c:v>467.80900000000008</c:v>
              </c:pt>
              <c:pt idx="22">
                <c:v>471.19</c:v>
              </c:pt>
              <c:pt idx="23">
                <c:v>468.85199999999992</c:v>
              </c:pt>
              <c:pt idx="24">
                <c:v>483.447</c:v>
              </c:pt>
              <c:pt idx="25">
                <c:v>487.62299999999999</c:v>
              </c:pt>
              <c:pt idx="26">
                <c:v>484.48699999999997</c:v>
              </c:pt>
              <c:pt idx="27">
                <c:v>478.608</c:v>
              </c:pt>
              <c:pt idx="28">
                <c:v>470.274</c:v>
              </c:pt>
              <c:pt idx="29">
                <c:v>463.67599999999999</c:v>
              </c:pt>
              <c:pt idx="30">
                <c:v>460.41199999999986</c:v>
              </c:pt>
              <c:pt idx="31">
                <c:v>464.88799999999992</c:v>
              </c:pt>
              <c:pt idx="32">
                <c:v>482.548</c:v>
              </c:pt>
              <c:pt idx="33">
                <c:v>484.72999999999996</c:v>
              </c:pt>
              <c:pt idx="34">
                <c:v>486.31099999999992</c:v>
              </c:pt>
              <c:pt idx="35">
                <c:v>479.37299999999999</c:v>
              </c:pt>
              <c:pt idx="36">
                <c:v>491.18400000000008</c:v>
              </c:pt>
              <c:pt idx="37">
                <c:v>487.93599999999986</c:v>
              </c:pt>
              <c:pt idx="38">
                <c:v>480.16399999999999</c:v>
              </c:pt>
              <c:pt idx="39">
                <c:v>469.25299999999999</c:v>
              </c:pt>
              <c:pt idx="40">
                <c:v>457.00900000000001</c:v>
              </c:pt>
              <c:pt idx="41">
                <c:v>442.49899999999997</c:v>
              </c:pt>
              <c:pt idx="42">
                <c:v>436.90099999999995</c:v>
              </c:pt>
              <c:pt idx="43">
                <c:v>436.79199999999986</c:v>
              </c:pt>
              <c:pt idx="44">
                <c:v>448.73599999999993</c:v>
              </c:pt>
              <c:pt idx="45">
                <c:v>453.02799999999996</c:v>
              </c:pt>
              <c:pt idx="46">
                <c:v>457.72799999999995</c:v>
              </c:pt>
              <c:pt idx="47">
                <c:v>452.65100000000001</c:v>
              </c:pt>
              <c:pt idx="48">
                <c:v>457.63400000000001</c:v>
              </c:pt>
              <c:pt idx="49">
                <c:v>450.83699999999993</c:v>
              </c:pt>
              <c:pt idx="50">
                <c:v>441.35599999999999</c:v>
              </c:pt>
              <c:pt idx="51">
                <c:v>420.685</c:v>
              </c:pt>
              <c:pt idx="52">
                <c:v>397.48200000000003</c:v>
              </c:pt>
              <c:pt idx="53">
                <c:v>388.61900000000009</c:v>
              </c:pt>
              <c:pt idx="54">
                <c:v>389.57100000000003</c:v>
              </c:pt>
              <c:pt idx="55">
                <c:v>392.03799999999995</c:v>
              </c:pt>
              <c:pt idx="56">
                <c:v>397.92799999999994</c:v>
              </c:pt>
              <c:pt idx="57">
                <c:v>398.79299999999995</c:v>
              </c:pt>
              <c:pt idx="58">
                <c:v>397.19200000000001</c:v>
              </c:pt>
              <c:pt idx="59">
                <c:v>390.28</c:v>
              </c:pt>
              <c:pt idx="60">
                <c:v>399.67399999999992</c:v>
              </c:pt>
              <c:pt idx="61">
                <c:v>398.57900000000001</c:v>
              </c:pt>
              <c:pt idx="62">
                <c:v>391.02599999999995</c:v>
              </c:pt>
              <c:pt idx="63">
                <c:v>386.34100000000001</c:v>
              </c:pt>
              <c:pt idx="64">
                <c:v>383.35700000000008</c:v>
              </c:pt>
              <c:pt idx="65">
                <c:v>382.49799999999993</c:v>
              </c:pt>
              <c:pt idx="66">
                <c:v>381.77599999999995</c:v>
              </c:pt>
              <c:pt idx="67">
                <c:v>389.94400000000002</c:v>
              </c:pt>
              <c:pt idx="68">
                <c:v>395.24299999999999</c:v>
              </c:pt>
              <c:pt idx="69">
                <c:v>400.81400000000002</c:v>
              </c:pt>
              <c:pt idx="70">
                <c:v>408.59799999999996</c:v>
              </c:pt>
              <c:pt idx="71">
                <c:v>416.005</c:v>
              </c:pt>
              <c:pt idx="72">
                <c:v>447.96599999999995</c:v>
              </c:pt>
              <c:pt idx="73">
                <c:v>469.29899999999986</c:v>
              </c:pt>
              <c:pt idx="74">
                <c:v>484.13099999999991</c:v>
              </c:pt>
              <c:pt idx="75">
                <c:v>491.63499999999999</c:v>
              </c:pt>
              <c:pt idx="76">
                <c:v>489.11500000000001</c:v>
              </c:pt>
              <c:pt idx="77">
                <c:v>489.82</c:v>
              </c:pt>
              <c:pt idx="78">
                <c:v>496.68299999999999</c:v>
              </c:pt>
              <c:pt idx="79">
                <c:v>501.66300000000001</c:v>
              </c:pt>
              <c:pt idx="80">
                <c:v>510.35599999999999</c:v>
              </c:pt>
              <c:pt idx="81">
                <c:v>517.52599999999984</c:v>
              </c:pt>
              <c:pt idx="82">
                <c:v>523.67999999999995</c:v>
              </c:pt>
              <c:pt idx="83">
                <c:v>524.67400000000009</c:v>
              </c:pt>
              <c:pt idx="84">
                <c:v>560.3119999999999</c:v>
              </c:pt>
              <c:pt idx="85">
                <c:v>561.31499999999994</c:v>
              </c:pt>
              <c:pt idx="86">
                <c:v>571.75400000000002</c:v>
              </c:pt>
              <c:pt idx="87">
                <c:v>570.76800000000003</c:v>
              </c:pt>
              <c:pt idx="88">
                <c:v>560.75099999999998</c:v>
              </c:pt>
              <c:pt idx="89">
                <c:v>551.86799999999994</c:v>
              </c:pt>
              <c:pt idx="90">
                <c:v>548.06699999999989</c:v>
              </c:pt>
              <c:pt idx="91">
                <c:v>549.654</c:v>
              </c:pt>
              <c:pt idx="92">
                <c:v>555.81999999999994</c:v>
              </c:pt>
              <c:pt idx="93">
                <c:v>550.84599999999989</c:v>
              </c:pt>
              <c:pt idx="94">
                <c:v>546.92599999999993</c:v>
              </c:pt>
              <c:pt idx="95">
                <c:v>541.83999999999992</c:v>
              </c:pt>
              <c:pt idx="96">
                <c:v>557.24400000000003</c:v>
              </c:pt>
              <c:pt idx="97">
                <c:v>555.54699999999991</c:v>
              </c:pt>
              <c:pt idx="98">
                <c:v>551.86099999999988</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637.66199999999992</c:v>
              </c:pt>
              <c:pt idx="109">
                <c:v>648.01800000000003</c:v>
              </c:pt>
              <c:pt idx="110">
                <c:v>661.40300000000002</c:v>
              </c:pt>
              <c:pt idx="111">
                <c:v>655.89800000000002</c:v>
              </c:pt>
              <c:pt idx="112">
                <c:v>641.22199999999998</c:v>
              </c:pt>
              <c:pt idx="113">
                <c:v>645.95499999999993</c:v>
              </c:pt>
              <c:pt idx="114">
                <c:v>655.34199999999987</c:v>
              </c:pt>
              <c:pt idx="115">
                <c:v>673.42099999999994</c:v>
              </c:pt>
              <c:pt idx="116">
                <c:v>683.5569999999999</c:v>
              </c:pt>
              <c:pt idx="117">
                <c:v>695</c:v>
              </c:pt>
              <c:pt idx="118">
                <c:v>697.7890000000001</c:v>
              </c:pt>
              <c:pt idx="119">
                <c:v>710.65199999999993</c:v>
              </c:pt>
              <c:pt idx="120">
                <c:v>740.0619999999999</c:v>
              </c:pt>
              <c:pt idx="121">
                <c:v>739.61099999999999</c:v>
              </c:pt>
              <c:pt idx="122">
                <c:v>734.44799999999987</c:v>
              </c:pt>
              <c:pt idx="123">
                <c:v>728.51199999999983</c:v>
              </c:pt>
              <c:pt idx="124">
                <c:v>703.20500000000004</c:v>
              </c:pt>
              <c:pt idx="125">
                <c:v>689.93299999999988</c:v>
              </c:pt>
              <c:pt idx="126">
                <c:v>688.09900000000005</c:v>
              </c:pt>
              <c:pt idx="127">
                <c:v>695.06499999999994</c:v>
              </c:pt>
              <c:pt idx="128">
                <c:v>697.29600000000005</c:v>
              </c:pt>
              <c:pt idx="129">
                <c:v>694.904</c:v>
              </c:pt>
            </c:numLit>
          </c:val>
        </c:ser>
        <c:marker val="1"/>
        <c:axId val="112116864"/>
        <c:axId val="112118400"/>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18.363751817939722</c:v>
              </c:pt>
              <c:pt idx="1">
                <c:v>25.21924223073648</c:v>
              </c:pt>
              <c:pt idx="2">
                <c:v>23.4470716207706</c:v>
              </c:pt>
              <c:pt idx="3">
                <c:v>12.864659375774769</c:v>
              </c:pt>
              <c:pt idx="4">
                <c:v>15.684421534936989</c:v>
              </c:pt>
              <c:pt idx="5">
                <c:v>10.681557846506285</c:v>
              </c:pt>
              <c:pt idx="6">
                <c:v>11.914483528188494</c:v>
              </c:pt>
              <c:pt idx="7">
                <c:v>5.8919506889050224</c:v>
              </c:pt>
              <c:pt idx="8">
                <c:v>8.1377097213017429</c:v>
              </c:pt>
              <c:pt idx="9">
                <c:v>-0.48061287175225081</c:v>
              </c:pt>
              <c:pt idx="10">
                <c:v>-2.0618117531789775</c:v>
              </c:pt>
              <c:pt idx="11">
                <c:v>3.988277979346933</c:v>
              </c:pt>
              <c:pt idx="12">
                <c:v>-8.1008583690987059</c:v>
              </c:pt>
              <c:pt idx="13">
                <c:v>-3.5243988123569219</c:v>
              </c:pt>
              <c:pt idx="14">
                <c:v>8.6840579710144787</c:v>
              </c:pt>
              <c:pt idx="15">
                <c:v>-2.0038563862244008</c:v>
              </c:pt>
              <c:pt idx="16">
                <c:v>-3.7948362502166049</c:v>
              </c:pt>
              <c:pt idx="17">
                <c:v>3.7832399022567302</c:v>
              </c:pt>
              <c:pt idx="18">
                <c:v>2.2660835278465194E-3</c:v>
              </c:pt>
              <c:pt idx="19">
                <c:v>18.007761228100215</c:v>
              </c:pt>
              <c:pt idx="20">
                <c:v>15.490936068640739</c:v>
              </c:pt>
              <c:pt idx="21">
                <c:v>-6.8681917211328987</c:v>
              </c:pt>
              <c:pt idx="22">
                <c:v>14.242839433679123</c:v>
              </c:pt>
              <c:pt idx="23">
                <c:v>5.6013312219866274</c:v>
              </c:pt>
              <c:pt idx="24">
                <c:v>6.2463514302393506</c:v>
              </c:pt>
              <c:pt idx="25">
                <c:v>3.4628576798383599</c:v>
              </c:pt>
              <c:pt idx="26">
                <c:v>0.46084915724344816</c:v>
              </c:pt>
              <c:pt idx="27">
                <c:v>9.5591531755915273</c:v>
              </c:pt>
              <c:pt idx="28">
                <c:v>9.9397900370522763</c:v>
              </c:pt>
              <c:pt idx="29">
                <c:v>15.697626104540042</c:v>
              </c:pt>
              <c:pt idx="30">
                <c:v>-2.9798323136188678</c:v>
              </c:pt>
              <c:pt idx="31">
                <c:v>2.5146891699107772</c:v>
              </c:pt>
              <c:pt idx="32">
                <c:v>-3.9645854571352728</c:v>
              </c:pt>
              <c:pt idx="33">
                <c:v>2.9865294266721243</c:v>
              </c:pt>
              <c:pt idx="34">
                <c:v>0.91566723776890235</c:v>
              </c:pt>
              <c:pt idx="35">
                <c:v>7.426421999695032</c:v>
              </c:pt>
              <c:pt idx="36">
                <c:v>7.7578872740162934</c:v>
              </c:pt>
              <c:pt idx="37">
                <c:v>-0.95140781108082884</c:v>
              </c:pt>
              <c:pt idx="38">
                <c:v>10.151637429384543</c:v>
              </c:pt>
              <c:pt idx="39">
                <c:v>-12.392016004364827</c:v>
              </c:pt>
              <c:pt idx="40">
                <c:v>2.5932080417534698</c:v>
              </c:pt>
              <c:pt idx="41">
                <c:v>-7.6613675541092899E-2</c:v>
              </c:pt>
              <c:pt idx="42">
                <c:v>1.9595936003737213</c:v>
              </c:pt>
              <c:pt idx="43">
                <c:v>2.0331627237776262</c:v>
              </c:pt>
              <c:pt idx="44">
                <c:v>-5.1374145703068184</c:v>
              </c:pt>
              <c:pt idx="45">
                <c:v>8.8493062522478247</c:v>
              </c:pt>
              <c:pt idx="46">
                <c:v>2.6994397389221052</c:v>
              </c:pt>
              <c:pt idx="47">
                <c:v>-1.199488975111185</c:v>
              </c:pt>
              <c:pt idx="48">
                <c:v>-5.9345033472046236</c:v>
              </c:pt>
              <c:pt idx="49">
                <c:v>-1.8133467825130143</c:v>
              </c:pt>
              <c:pt idx="50">
                <c:v>-10.340107199321324</c:v>
              </c:pt>
              <c:pt idx="51">
                <c:v>-1.4868827360718264</c:v>
              </c:pt>
              <c:pt idx="52">
                <c:v>-2.6759438804608178</c:v>
              </c:pt>
              <c:pt idx="53">
                <c:v>-5.7049070346942727</c:v>
              </c:pt>
              <c:pt idx="54">
                <c:v>2.8794612177578172</c:v>
              </c:pt>
              <c:pt idx="55">
                <c:v>-6.0750364086086144</c:v>
              </c:pt>
              <c:pt idx="56">
                <c:v>-13.23635360301669</c:v>
              </c:pt>
              <c:pt idx="57">
                <c:v>-3.3649833055091731</c:v>
              </c:pt>
              <c:pt idx="58">
                <c:v>-12.736490209764519</c:v>
              </c:pt>
              <c:pt idx="59">
                <c:v>-15.136131797610219</c:v>
              </c:pt>
              <c:pt idx="60">
                <c:v>-3.3870149853992837</c:v>
              </c:pt>
              <c:pt idx="61">
                <c:v>2.7153864113938826</c:v>
              </c:pt>
              <c:pt idx="62">
                <c:v>-7.5479001354751274</c:v>
              </c:pt>
              <c:pt idx="63">
                <c:v>21.472974396796964</c:v>
              </c:pt>
              <c:pt idx="64">
                <c:v>-0.22502461206693747</c:v>
              </c:pt>
              <c:pt idx="65">
                <c:v>10.466268580866478</c:v>
              </c:pt>
              <c:pt idx="66">
                <c:v>12.996815924829107</c:v>
              </c:pt>
              <c:pt idx="67">
                <c:v>6.1923162117594837</c:v>
              </c:pt>
              <c:pt idx="68">
                <c:v>16.418147768630085</c:v>
              </c:pt>
              <c:pt idx="69">
                <c:v>18.774856484730677</c:v>
              </c:pt>
              <c:pt idx="70">
                <c:v>24.835817125536757</c:v>
              </c:pt>
              <c:pt idx="71">
                <c:v>37.141647855530479</c:v>
              </c:pt>
              <c:pt idx="72">
                <c:v>27.296749438934331</c:v>
              </c:pt>
              <c:pt idx="73">
                <c:v>37.696906326006406</c:v>
              </c:pt>
              <c:pt idx="74">
                <c:v>52.915590910148154</c:v>
              </c:pt>
              <c:pt idx="75">
                <c:v>26.229508196721316</c:v>
              </c:pt>
              <c:pt idx="76">
                <c:v>21.848423624489023</c:v>
              </c:pt>
              <c:pt idx="77">
                <c:v>21.523209274508918</c:v>
              </c:pt>
              <c:pt idx="78">
                <c:v>18.546543706155912</c:v>
              </c:pt>
              <c:pt idx="79">
                <c:v>17.572484761397078</c:v>
              </c:pt>
              <c:pt idx="80">
                <c:v>10.154032931178405</c:v>
              </c:pt>
              <c:pt idx="81">
                <c:v>-0.78937001909032967</c:v>
              </c:pt>
              <c:pt idx="82">
                <c:v>3.1986106193198078</c:v>
              </c:pt>
              <c:pt idx="83">
                <c:v>-1.5184247885932978</c:v>
              </c:pt>
              <c:pt idx="84">
                <c:v>-1.0478573662809021</c:v>
              </c:pt>
              <c:pt idx="85">
                <c:v>-9.2394803308186297</c:v>
              </c:pt>
              <c:pt idx="86">
                <c:v>-2.0717034513180077</c:v>
              </c:pt>
              <c:pt idx="87">
                <c:v>-7.4967360681646449</c:v>
              </c:pt>
              <c:pt idx="88">
                <c:v>-7.2590907338140562</c:v>
              </c:pt>
              <c:pt idx="89">
                <c:v>-12.763339705854515</c:v>
              </c:pt>
              <c:pt idx="90">
                <c:v>-13.84807180851063</c:v>
              </c:pt>
              <c:pt idx="91">
                <c:v>-0.52435490547813057</c:v>
              </c:pt>
              <c:pt idx="92">
                <c:v>-5.4142672140633072</c:v>
              </c:pt>
              <c:pt idx="93">
                <c:v>-13.290878270032522</c:v>
              </c:pt>
              <c:pt idx="94">
                <c:v>-6.4587281877001592</c:v>
              </c:pt>
              <c:pt idx="95">
                <c:v>-0.81061318291028028</c:v>
              </c:pt>
              <c:pt idx="96">
                <c:v>-9.0923459344511954</c:v>
              </c:pt>
              <c:pt idx="97">
                <c:v>-8.3994179701709655</c:v>
              </c:pt>
              <c:pt idx="98">
                <c:v>-15.211009459312528</c:v>
              </c:pt>
              <c:pt idx="99">
                <c:v>-14.617070271876397</c:v>
              </c:pt>
              <c:pt idx="100">
                <c:v>4.9562379160516423</c:v>
              </c:pt>
              <c:pt idx="101">
                <c:v>4.6888561013712859</c:v>
              </c:pt>
              <c:pt idx="102">
                <c:v>6.1857261378764674</c:v>
              </c:pt>
              <c:pt idx="103">
                <c:v>6.6048391891088576</c:v>
              </c:pt>
              <c:pt idx="104">
                <c:v>17.195875087392224</c:v>
              </c:pt>
              <c:pt idx="105">
                <c:v>22.427700870055293</c:v>
              </c:pt>
              <c:pt idx="106">
                <c:v>20.015370910551766</c:v>
              </c:pt>
              <c:pt idx="107">
                <c:v>35.198095920129788</c:v>
              </c:pt>
              <c:pt idx="108">
                <c:v>19.883355197648147</c:v>
              </c:pt>
              <c:pt idx="109">
                <c:v>19.590167189547671</c:v>
              </c:pt>
              <c:pt idx="110">
                <c:v>19.859676119293628</c:v>
              </c:pt>
              <c:pt idx="111">
                <c:v>15.188028797007203</c:v>
              </c:pt>
              <c:pt idx="112">
                <c:v>12.577993463404978</c:v>
              </c:pt>
              <c:pt idx="113">
                <c:v>16.406557648863181</c:v>
              </c:pt>
              <c:pt idx="114">
                <c:v>12.959026074316361</c:v>
              </c:pt>
              <c:pt idx="115">
                <c:v>12.35036062160755</c:v>
              </c:pt>
              <c:pt idx="116">
                <c:v>-7.0517759936367552</c:v>
              </c:pt>
              <c:pt idx="117">
                <c:v>8.9624812981931274</c:v>
              </c:pt>
              <c:pt idx="118">
                <c:v>1.6897103769465851</c:v>
              </c:pt>
              <c:pt idx="119">
                <c:v>-15.566772605471435</c:v>
              </c:pt>
              <c:pt idx="120">
                <c:v>-1.7508470777465759</c:v>
              </c:pt>
              <c:pt idx="121">
                <c:v>-5.1736733745101917</c:v>
              </c:pt>
              <c:pt idx="122">
                <c:v>-2.9574042091427337</c:v>
              </c:pt>
              <c:pt idx="123">
                <c:v>9.5015105740181127</c:v>
              </c:pt>
              <c:pt idx="124">
                <c:v>-3.9922582915457023</c:v>
              </c:pt>
              <c:pt idx="125">
                <c:v>-6.3705154455621757</c:v>
              </c:pt>
              <c:pt idx="126">
                <c:v>1.2579021024015979</c:v>
              </c:pt>
              <c:pt idx="127">
                <c:v>-3.9377895433487682</c:v>
              </c:pt>
              <c:pt idx="128">
                <c:v>7.2043643365245815</c:v>
              </c:pt>
              <c:pt idx="129">
                <c:v>4.6856433682765042</c:v>
              </c:pt>
            </c:numLit>
          </c:val>
        </c:ser>
        <c:marker val="1"/>
        <c:axId val="112132480"/>
        <c:axId val="112134016"/>
      </c:lineChart>
      <c:catAx>
        <c:axId val="11211686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2118400"/>
        <c:crosses val="autoZero"/>
        <c:auto val="1"/>
        <c:lblAlgn val="ctr"/>
        <c:lblOffset val="100"/>
        <c:tickLblSkip val="1"/>
        <c:tickMarkSkip val="1"/>
      </c:catAx>
      <c:valAx>
        <c:axId val="112118400"/>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2116864"/>
        <c:crosses val="autoZero"/>
        <c:crossBetween val="between"/>
        <c:majorUnit val="100"/>
        <c:minorUnit val="100"/>
      </c:valAx>
      <c:catAx>
        <c:axId val="112132480"/>
        <c:scaling>
          <c:orientation val="minMax"/>
        </c:scaling>
        <c:delete val="1"/>
        <c:axPos val="b"/>
        <c:numFmt formatCode="0.0" sourceLinked="1"/>
        <c:tickLblPos val="none"/>
        <c:crossAx val="112134016"/>
        <c:crosses val="autoZero"/>
        <c:auto val="1"/>
        <c:lblAlgn val="ctr"/>
        <c:lblOffset val="100"/>
      </c:catAx>
      <c:valAx>
        <c:axId val="112134016"/>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12132480"/>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33925652468515632"/>
                  <c:y val="0.15131608548932243"/>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-12</c:v>
              </c:pt>
              <c:pt idx="1">
                <c:v>-12</c:v>
              </c:pt>
              <c:pt idx="2">
                <c:v>-12.036239894658333</c:v>
              </c:pt>
              <c:pt idx="3">
                <c:v>-13.702906561325001</c:v>
              </c:pt>
              <c:pt idx="4">
                <c:v>-14.369573227991667</c:v>
              </c:pt>
              <c:pt idx="5">
                <c:v>-13.369573227991667</c:v>
              </c:pt>
              <c:pt idx="6">
                <c:v>-12.036239894658333</c:v>
              </c:pt>
              <c:pt idx="7">
                <c:v>-12.369573227991667</c:v>
              </c:pt>
              <c:pt idx="8">
                <c:v>-12.369573227991667</c:v>
              </c:pt>
              <c:pt idx="9">
                <c:v>-12.036239894658333</c:v>
              </c:pt>
              <c:pt idx="10">
                <c:v>-12.702906561325001</c:v>
              </c:pt>
              <c:pt idx="11">
                <c:v>-12.702906561325001</c:v>
              </c:pt>
              <c:pt idx="12">
                <c:v>-13.036239894658333</c:v>
              </c:pt>
              <c:pt idx="13">
                <c:v>-11.369573227991667</c:v>
              </c:pt>
              <c:pt idx="14">
                <c:v>-11.369573227991667</c:v>
              </c:pt>
              <c:pt idx="15">
                <c:v>-11.036239894658333</c:v>
              </c:pt>
              <c:pt idx="16">
                <c:v>-11.036239894658333</c:v>
              </c:pt>
              <c:pt idx="17">
                <c:v>-11.036239894658333</c:v>
              </c:pt>
              <c:pt idx="18">
                <c:v>-11.702906561325001</c:v>
              </c:pt>
              <c:pt idx="19">
                <c:v>-12.036239894658333</c:v>
              </c:pt>
              <c:pt idx="20">
                <c:v>-12.702906561325001</c:v>
              </c:pt>
              <c:pt idx="21">
                <c:v>-13.369573227991667</c:v>
              </c:pt>
              <c:pt idx="22">
                <c:v>-13.369573227991667</c:v>
              </c:pt>
              <c:pt idx="23">
                <c:v>-13.036239894658333</c:v>
              </c:pt>
              <c:pt idx="24">
                <c:v>-10.702906561325001</c:v>
              </c:pt>
              <c:pt idx="25">
                <c:v>-12.036239894658333</c:v>
              </c:pt>
              <c:pt idx="26">
                <c:v>-12.036239894658333</c:v>
              </c:pt>
              <c:pt idx="27">
                <c:v>-13.369573227991667</c:v>
              </c:pt>
              <c:pt idx="28">
                <c:v>-11.369573227991667</c:v>
              </c:pt>
              <c:pt idx="29">
                <c:v>-11.369573227991667</c:v>
              </c:pt>
              <c:pt idx="30">
                <c:v>-11.036239894658333</c:v>
              </c:pt>
              <c:pt idx="31">
                <c:v>-11.369573227991667</c:v>
              </c:pt>
              <c:pt idx="32">
                <c:v>-12.036239894658333</c:v>
              </c:pt>
              <c:pt idx="33">
                <c:v>-12.036239894658333</c:v>
              </c:pt>
              <c:pt idx="34">
                <c:v>-12.702906561325001</c:v>
              </c:pt>
              <c:pt idx="35">
                <c:v>-12.369573227991667</c:v>
              </c:pt>
              <c:pt idx="36">
                <c:v>-13.702906561325001</c:v>
              </c:pt>
              <c:pt idx="37">
                <c:v>-12.702906561325001</c:v>
              </c:pt>
              <c:pt idx="38">
                <c:v>-10.369573227991669</c:v>
              </c:pt>
              <c:pt idx="39">
                <c:v>-8.7029065613250012</c:v>
              </c:pt>
              <c:pt idx="40">
                <c:v>-8.0362398946583351</c:v>
              </c:pt>
              <c:pt idx="41">
                <c:v>-6.0362398946583342</c:v>
              </c:pt>
              <c:pt idx="42">
                <c:v>-3.7029065613250003</c:v>
              </c:pt>
              <c:pt idx="43">
                <c:v>-2.3695732279916673</c:v>
              </c:pt>
              <c:pt idx="44">
                <c:v>-3.7029065613250003</c:v>
              </c:pt>
              <c:pt idx="45">
                <c:v>-5.3695732279916664</c:v>
              </c:pt>
              <c:pt idx="46">
                <c:v>-5.3695732279916664</c:v>
              </c:pt>
              <c:pt idx="47">
                <c:v>-6.3695732279916664</c:v>
              </c:pt>
              <c:pt idx="48">
                <c:v>-5.3695732279916664</c:v>
              </c:pt>
              <c:pt idx="49">
                <c:v>-6.0362398946583342</c:v>
              </c:pt>
              <c:pt idx="50">
                <c:v>-4.7029065613249985</c:v>
              </c:pt>
              <c:pt idx="51">
                <c:v>-3.7029065613250003</c:v>
              </c:pt>
              <c:pt idx="52">
                <c:v>-3.0362398946583333</c:v>
              </c:pt>
              <c:pt idx="53">
                <c:v>-1.7029065613250001</c:v>
              </c:pt>
              <c:pt idx="54">
                <c:v>-2.0362398946583333</c:v>
              </c:pt>
              <c:pt idx="55">
                <c:v>-2.3695732279916673</c:v>
              </c:pt>
              <c:pt idx="56">
                <c:v>-2.7029065613250003</c:v>
              </c:pt>
              <c:pt idx="57">
                <c:v>-2.7029065613250003</c:v>
              </c:pt>
              <c:pt idx="58">
                <c:v>-3.3695732279916673</c:v>
              </c:pt>
              <c:pt idx="59">
                <c:v>-2.7029065613250003</c:v>
              </c:pt>
              <c:pt idx="60">
                <c:v>-3.0362398946583333</c:v>
              </c:pt>
              <c:pt idx="61">
                <c:v>-2.3695732279916673</c:v>
              </c:pt>
              <c:pt idx="62">
                <c:v>-3.7029065613250003</c:v>
              </c:pt>
              <c:pt idx="63">
                <c:v>-2.0362398946583333</c:v>
              </c:pt>
              <c:pt idx="64">
                <c:v>-1.7029065613250001</c:v>
              </c:pt>
              <c:pt idx="65">
                <c:v>-2.3695732279916673</c:v>
              </c:pt>
              <c:pt idx="66">
                <c:v>-5.0362398946583342</c:v>
              </c:pt>
              <c:pt idx="67">
                <c:v>-6.0362398946583342</c:v>
              </c:pt>
              <c:pt idx="68">
                <c:v>-7.7029065613249985</c:v>
              </c:pt>
              <c:pt idx="69">
                <c:v>-11.036239894658333</c:v>
              </c:pt>
              <c:pt idx="70">
                <c:v>-17.03623989465833</c:v>
              </c:pt>
              <c:pt idx="71">
                <c:v>-22.369573227991662</c:v>
              </c:pt>
              <c:pt idx="72">
                <c:v>-23.702906561324991</c:v>
              </c:pt>
              <c:pt idx="73">
                <c:v>-22.702906561324991</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-8.3064344963666734</c:v>
              </c:pt>
              <c:pt idx="85">
                <c:v>-8.3235405485333338</c:v>
              </c:pt>
              <c:pt idx="86">
                <c:v>-6.3326816739000007</c:v>
              </c:pt>
              <c:pt idx="87">
                <c:v>-6.2949212096999991</c:v>
              </c:pt>
              <c:pt idx="88">
                <c:v>-6.2755273095333344</c:v>
              </c:pt>
              <c:pt idx="89">
                <c:v>-6.5103645946333346</c:v>
              </c:pt>
              <c:pt idx="90">
                <c:v>-5.1938232901000001</c:v>
              </c:pt>
              <c:pt idx="91">
                <c:v>-4.7873935623000001</c:v>
              </c:pt>
              <c:pt idx="92">
                <c:v>-4.0098833972666679</c:v>
              </c:pt>
              <c:pt idx="93">
                <c:v>-5.0275974541333328</c:v>
              </c:pt>
              <c:pt idx="94">
                <c:v>-4.3700699850333349</c:v>
              </c:pt>
              <c:pt idx="95">
                <c:v>-5.5547231414666678</c:v>
              </c:pt>
              <c:pt idx="96">
                <c:v>-4.6521763955999988</c:v>
              </c:pt>
              <c:pt idx="97">
                <c:v>-5.2662678532666671</c:v>
              </c:pt>
              <c:pt idx="98">
                <c:v>-5.1724659387666669</c:v>
              </c:pt>
              <c:pt idx="99">
                <c:v>-4.4171584549666676</c:v>
              </c:pt>
              <c:pt idx="100">
                <c:v>-3.2837325110333344</c:v>
              </c:pt>
              <c:pt idx="101">
                <c:v>-3.0329619842666662</c:v>
              </c:pt>
              <c:pt idx="102">
                <c:v>-5.3356642926000015</c:v>
              </c:pt>
              <c:pt idx="103">
                <c:v>-7.0659976844666676</c:v>
              </c:pt>
              <c:pt idx="104">
                <c:v>-8.3537023571333364</c:v>
              </c:pt>
              <c:pt idx="105">
                <c:v>-9.0961019475000011</c:v>
              </c:pt>
              <c:pt idx="106">
                <c:v>-11.184360892333331</c:v>
              </c:pt>
              <c:pt idx="107">
                <c:v>-12.811830500766671</c:v>
              </c:pt>
              <c:pt idx="108">
                <c:v>-13.761503702166669</c:v>
              </c:pt>
              <c:pt idx="109">
                <c:v>-14.197459116766668</c:v>
              </c:pt>
              <c:pt idx="110">
                <c:v>-14.740062723366668</c:v>
              </c:pt>
              <c:pt idx="111">
                <c:v>-14.218077882833331</c:v>
              </c:pt>
              <c:pt idx="112">
                <c:v>-13.3916688737</c:v>
              </c:pt>
              <c:pt idx="113">
                <c:v>-12.52731191683333</c:v>
              </c:pt>
              <c:pt idx="114">
                <c:v>-12.699042278233335</c:v>
              </c:pt>
              <c:pt idx="115">
                <c:v>-12.586290226333332</c:v>
              </c:pt>
              <c:pt idx="116">
                <c:v>-12.849435307366671</c:v>
              </c:pt>
              <c:pt idx="117">
                <c:v>-14.166917853500003</c:v>
              </c:pt>
              <c:pt idx="118">
                <c:v>-15.810042955800002</c:v>
              </c:pt>
              <c:pt idx="119">
                <c:v>-17.051335558999995</c:v>
              </c:pt>
              <c:pt idx="120">
                <c:v>-15.903242980266668</c:v>
              </c:pt>
              <c:pt idx="121">
                <c:v>-14.437682153100001</c:v>
              </c:pt>
              <c:pt idx="122">
                <c:v>-12.704199960866667</c:v>
              </c:pt>
              <c:pt idx="123">
                <c:v>-11.733459325233333</c:v>
              </c:pt>
              <c:pt idx="124">
                <c:v>-11.17960499496667</c:v>
              </c:pt>
              <c:pt idx="125">
                <c:v>-10.0295557677</c:v>
              </c:pt>
              <c:pt idx="126">
                <c:v>-9.2522993223000007</c:v>
              </c:pt>
              <c:pt idx="127">
                <c:v>-8.4027187184666676</c:v>
              </c:pt>
              <c:pt idx="128">
                <c:v>-8.3579106861333354</c:v>
              </c:pt>
              <c:pt idx="129">
                <c:v>-8.3693327617333342</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-33.332057423509816</c:v>
              </c:pt>
              <c:pt idx="1">
                <c:v>-30.86770051726598</c:v>
              </c:pt>
              <c:pt idx="2">
                <c:v>-31.759629936916898</c:v>
              </c:pt>
              <c:pt idx="3">
                <c:v>-29.633742685385197</c:v>
              </c:pt>
              <c:pt idx="4">
                <c:v>-28.635789830285084</c:v>
              </c:pt>
              <c:pt idx="5">
                <c:v>-29.052229972211798</c:v>
              </c:pt>
              <c:pt idx="6">
                <c:v>-27.784800083230927</c:v>
              </c:pt>
              <c:pt idx="7">
                <c:v>-27.230257286147062</c:v>
              </c:pt>
              <c:pt idx="8">
                <c:v>-25.089063613964829</c:v>
              </c:pt>
              <c:pt idx="9">
                <c:v>-23.133737376630013</c:v>
              </c:pt>
              <c:pt idx="10">
                <c:v>-21.411690588807982</c:v>
              </c:pt>
              <c:pt idx="11">
                <c:v>-20.560950325398089</c:v>
              </c:pt>
              <c:pt idx="12">
                <c:v>-19.820463167945242</c:v>
              </c:pt>
              <c:pt idx="13">
                <c:v>-18.927872743646013</c:v>
              </c:pt>
              <c:pt idx="14">
                <c:v>-17.642564707481128</c:v>
              </c:pt>
              <c:pt idx="15">
                <c:v>-17.828200552355209</c:v>
              </c:pt>
              <c:pt idx="16">
                <c:v>-17.276442646889052</c:v>
              </c:pt>
              <c:pt idx="17">
                <c:v>-16.151892068508147</c:v>
              </c:pt>
              <c:pt idx="18">
                <c:v>-16.020647071210696</c:v>
              </c:pt>
              <c:pt idx="19">
                <c:v>-15.476386879949303</c:v>
              </c:pt>
              <c:pt idx="20">
                <c:v>-15.724052229379273</c:v>
              </c:pt>
              <c:pt idx="21">
                <c:v>-16.235805163550967</c:v>
              </c:pt>
              <c:pt idx="22">
                <c:v>-16.84889854355815</c:v>
              </c:pt>
              <c:pt idx="23">
                <c:v>-16.279039458526711</c:v>
              </c:pt>
              <c:pt idx="24">
                <c:v>-14.247054724504757</c:v>
              </c:pt>
              <c:pt idx="25">
                <c:v>-14.673278617210903</c:v>
              </c:pt>
              <c:pt idx="26">
                <c:v>-15.203241631559685</c:v>
              </c:pt>
              <c:pt idx="27">
                <c:v>-14.802140209969251</c:v>
              </c:pt>
              <c:pt idx="28">
                <c:v>-14.505603992416594</c:v>
              </c:pt>
              <c:pt idx="29">
                <c:v>-14.695985838890406</c:v>
              </c:pt>
              <c:pt idx="30">
                <c:v>-14.21651778147265</c:v>
              </c:pt>
              <c:pt idx="31">
                <c:v>-14.301705701417168</c:v>
              </c:pt>
              <c:pt idx="32">
                <c:v>-15.228910234630671</c:v>
              </c:pt>
              <c:pt idx="33">
                <c:v>-15.58697634519929</c:v>
              </c:pt>
              <c:pt idx="34">
                <c:v>-17.427016141671071</c:v>
              </c:pt>
              <c:pt idx="35">
                <c:v>-17.743840942724198</c:v>
              </c:pt>
              <c:pt idx="36">
                <c:v>-20.369098103763815</c:v>
              </c:pt>
              <c:pt idx="37">
                <c:v>-17.993916727977652</c:v>
              </c:pt>
              <c:pt idx="38">
                <c:v>-18.898593427728336</c:v>
              </c:pt>
              <c:pt idx="39">
                <c:v>-19.115213071089045</c:v>
              </c:pt>
              <c:pt idx="40">
                <c:v>-22.132249587009319</c:v>
              </c:pt>
              <c:pt idx="41">
                <c:v>-22.118818050502416</c:v>
              </c:pt>
              <c:pt idx="42">
                <c:v>-22.149899861623652</c:v>
              </c:pt>
              <c:pt idx="43">
                <c:v>-21.76249844114696</c:v>
              </c:pt>
              <c:pt idx="44">
                <c:v>-21.256499443831931</c:v>
              </c:pt>
              <c:pt idx="45">
                <c:v>-21.247341133902626</c:v>
              </c:pt>
              <c:pt idx="46">
                <c:v>-19.052820948376478</c:v>
              </c:pt>
              <c:pt idx="47">
                <c:v>-17.978426334776163</c:v>
              </c:pt>
              <c:pt idx="48">
                <c:v>-15.096928564615371</c:v>
              </c:pt>
              <c:pt idx="49">
                <c:v>-14.606982538568136</c:v>
              </c:pt>
              <c:pt idx="50">
                <c:v>-12.499007678409891</c:v>
              </c:pt>
              <c:pt idx="51">
                <c:v>-12.401785079734482</c:v>
              </c:pt>
              <c:pt idx="52">
                <c:v>-11.778624136275988</c:v>
              </c:pt>
              <c:pt idx="53">
                <c:v>-13.924837560558757</c:v>
              </c:pt>
              <c:pt idx="54">
                <c:v>-14.199773539766165</c:v>
              </c:pt>
              <c:pt idx="55">
                <c:v>-12.831841429777603</c:v>
              </c:pt>
              <c:pt idx="56">
                <c:v>-11.03362622364258</c:v>
              </c:pt>
              <c:pt idx="57">
                <c:v>-10.10601358772322</c:v>
              </c:pt>
              <c:pt idx="58">
                <c:v>-13.727603705757373</c:v>
              </c:pt>
              <c:pt idx="59">
                <c:v>-13.186016117135454</c:v>
              </c:pt>
              <c:pt idx="60">
                <c:v>-12.271719495511251</c:v>
              </c:pt>
              <c:pt idx="61">
                <c:v>-8.208502726523216</c:v>
              </c:pt>
              <c:pt idx="62">
                <c:v>-7.6993858100973309</c:v>
              </c:pt>
              <c:pt idx="63">
                <c:v>-7.8655241323355432</c:v>
              </c:pt>
              <c:pt idx="64">
                <c:v>-9.1358469312769746</c:v>
              </c:pt>
              <c:pt idx="65">
                <c:v>-10.061534599473427</c:v>
              </c:pt>
              <c:pt idx="66">
                <c:v>-11.421579285535193</c:v>
              </c:pt>
              <c:pt idx="67">
                <c:v>-12.58330692588569</c:v>
              </c:pt>
              <c:pt idx="68">
                <c:v>-13.481874156753753</c:v>
              </c:pt>
              <c:pt idx="69">
                <c:v>-13.894807867914421</c:v>
              </c:pt>
              <c:pt idx="70">
                <c:v>-15.276810245310317</c:v>
              </c:pt>
              <c:pt idx="71">
                <c:v>-17.394003523376583</c:v>
              </c:pt>
              <c:pt idx="72">
                <c:v>-20.787391222473023</c:v>
              </c:pt>
              <c:pt idx="73">
                <c:v>-21.891412499111414</c:v>
              </c:pt>
              <c:pt idx="74">
                <c:v>-23.26712833404552</c:v>
              </c:pt>
              <c:pt idx="75">
                <c:v>-24.669686302883363</c:v>
              </c:pt>
              <c:pt idx="76">
                <c:v>-22.651534549854635</c:v>
              </c:pt>
              <c:pt idx="77">
                <c:v>-20.152287121823715</c:v>
              </c:pt>
              <c:pt idx="78">
                <c:v>-17.875532934583944</c:v>
              </c:pt>
              <c:pt idx="79">
                <c:v>-17.945485653210252</c:v>
              </c:pt>
              <c:pt idx="80">
                <c:v>-18.394160047912756</c:v>
              </c:pt>
              <c:pt idx="81">
                <c:v>-17.591918638664424</c:v>
              </c:pt>
              <c:pt idx="82">
                <c:v>-18.771396976402315</c:v>
              </c:pt>
              <c:pt idx="83">
                <c:v>-19.739598772070561</c:v>
              </c:pt>
              <c:pt idx="84">
                <c:v>-21.429006122832376</c:v>
              </c:pt>
              <c:pt idx="85">
                <c:v>-22.954461750306709</c:v>
              </c:pt>
              <c:pt idx="86">
                <c:v>-23.196515489106233</c:v>
              </c:pt>
              <c:pt idx="87">
                <c:v>-21.245392885754374</c:v>
              </c:pt>
              <c:pt idx="88">
                <c:v>-20.666204162115093</c:v>
              </c:pt>
              <c:pt idx="89">
                <c:v>-22.242192362930744</c:v>
              </c:pt>
              <c:pt idx="90">
                <c:v>-23.534410438560329</c:v>
              </c:pt>
              <c:pt idx="91">
                <c:v>-26.452453040873859</c:v>
              </c:pt>
              <c:pt idx="92">
                <c:v>-26.133447841349788</c:v>
              </c:pt>
              <c:pt idx="93">
                <c:v>-29.288051211429714</c:v>
              </c:pt>
              <c:pt idx="94">
                <c:v>-28.251499184198565</c:v>
              </c:pt>
              <c:pt idx="95">
                <c:v>-29.847496887769051</c:v>
              </c:pt>
              <c:pt idx="96">
                <c:v>-29.371335042407456</c:v>
              </c:pt>
              <c:pt idx="97">
                <c:v>-31.673776992095625</c:v>
              </c:pt>
              <c:pt idx="98">
                <c:v>-33.814314194653633</c:v>
              </c:pt>
              <c:pt idx="99">
                <c:v>-38.132815571575946</c:v>
              </c:pt>
              <c:pt idx="100">
                <c:v>-40.417563332975163</c:v>
              </c:pt>
              <c:pt idx="101">
                <c:v>-42.872140104304151</c:v>
              </c:pt>
              <c:pt idx="102">
                <c:v>-43.46172485214435</c:v>
              </c:pt>
              <c:pt idx="103">
                <c:v>-45.920169777374262</c:v>
              </c:pt>
              <c:pt idx="104">
                <c:v>-48.013800946667921</c:v>
              </c:pt>
              <c:pt idx="105">
                <c:v>-49.065473629636905</c:v>
              </c:pt>
              <c:pt idx="106">
                <c:v>-50.837912302840898</c:v>
              </c:pt>
              <c:pt idx="107">
                <c:v>-51.845359492204153</c:v>
              </c:pt>
              <c:pt idx="108">
                <c:v>-54.940008977748931</c:v>
              </c:pt>
              <c:pt idx="109">
                <c:v>-56.045843858406357</c:v>
              </c:pt>
              <c:pt idx="110">
                <c:v>-57.046976232824349</c:v>
              </c:pt>
              <c:pt idx="111">
                <c:v>-57.210757550175593</c:v>
              </c:pt>
              <c:pt idx="112">
                <c:v>-58.264640564771327</c:v>
              </c:pt>
              <c:pt idx="113">
                <c:v>-58.921107709531981</c:v>
              </c:pt>
              <c:pt idx="114">
                <c:v>-59.326911864884615</c:v>
              </c:pt>
              <c:pt idx="115">
                <c:v>-57.493669078474881</c:v>
              </c:pt>
              <c:pt idx="116">
                <c:v>-57.543537193573137</c:v>
              </c:pt>
              <c:pt idx="117">
                <c:v>-57.139460054147428</c:v>
              </c:pt>
              <c:pt idx="118">
                <c:v>-57.327169255869244</c:v>
              </c:pt>
              <c:pt idx="119">
                <c:v>-54.845754292229799</c:v>
              </c:pt>
              <c:pt idx="120">
                <c:v>-53.377993368319146</c:v>
              </c:pt>
              <c:pt idx="121">
                <c:v>-51.566224826934182</c:v>
              </c:pt>
              <c:pt idx="122">
                <c:v>-51.171684327721607</c:v>
              </c:pt>
              <c:pt idx="123">
                <c:v>-49.402256708241275</c:v>
              </c:pt>
              <c:pt idx="124">
                <c:v>-48.210160221074361</c:v>
              </c:pt>
              <c:pt idx="125">
                <c:v>-46.876261629867528</c:v>
              </c:pt>
              <c:pt idx="126">
                <c:v>-46.977024275215214</c:v>
              </c:pt>
              <c:pt idx="127">
                <c:v>-43.818725398791806</c:v>
              </c:pt>
              <c:pt idx="128">
                <c:v>-39.2899035507467</c:v>
              </c:pt>
              <c:pt idx="129">
                <c:v>-33.148015043305307</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-10.705003779465386</c:v>
              </c:pt>
              <c:pt idx="1">
                <c:v>-10.310131984593591</c:v>
              </c:pt>
              <c:pt idx="2">
                <c:v>-10.748593523055126</c:v>
              </c:pt>
              <c:pt idx="3">
                <c:v>-11.887055061516667</c:v>
              </c:pt>
              <c:pt idx="4">
                <c:v>-15.353721728183332</c:v>
              </c:pt>
              <c:pt idx="5">
                <c:v>-17.120388394850004</c:v>
              </c:pt>
              <c:pt idx="6">
                <c:v>-18.420388394849994</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-8.2537217281833328</c:v>
              </c:pt>
              <c:pt idx="19">
                <c:v>-7.7203883948500014</c:v>
              </c:pt>
              <c:pt idx="20">
                <c:v>-7.12038839485</c:v>
              </c:pt>
              <c:pt idx="21">
                <c:v>-8.087055061516665</c:v>
              </c:pt>
              <c:pt idx="22">
                <c:v>-8.5203883948499985</c:v>
              </c:pt>
              <c:pt idx="23">
                <c:v>-7.9537217281833339</c:v>
              </c:pt>
              <c:pt idx="24">
                <c:v>-6.2870550615166669</c:v>
              </c:pt>
              <c:pt idx="25">
                <c:v>-6.1870550615166655</c:v>
              </c:pt>
              <c:pt idx="26">
                <c:v>-6.6870550615166655</c:v>
              </c:pt>
              <c:pt idx="27">
                <c:v>-8.087055061516665</c:v>
              </c:pt>
              <c:pt idx="28">
                <c:v>-9.287055061516666</c:v>
              </c:pt>
              <c:pt idx="29">
                <c:v>-10.820388394850001</c:v>
              </c:pt>
              <c:pt idx="30">
                <c:v>-11.420388394850001</c:v>
              </c:pt>
              <c:pt idx="31">
                <c:v>-11.453721728183334</c:v>
              </c:pt>
              <c:pt idx="32">
                <c:v>-11.787055061516664</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-3.753721728183335</c:v>
              </c:pt>
              <c:pt idx="44">
                <c:v>-4.4537217281833348</c:v>
              </c:pt>
              <c:pt idx="45">
                <c:v>-3.8537217281833347</c:v>
              </c:pt>
              <c:pt idx="46">
                <c:v>-4.153721728183335</c:v>
              </c:pt>
              <c:pt idx="47">
                <c:v>-4.0537217281833344</c:v>
              </c:pt>
              <c:pt idx="48">
                <c:v>-5.4203883948500016</c:v>
              </c:pt>
              <c:pt idx="49">
                <c:v>-4.7870550615166669</c:v>
              </c:pt>
              <c:pt idx="50">
                <c:v>-2.887055061516667</c:v>
              </c:pt>
              <c:pt idx="51">
                <c:v>-1.6870550615166675</c:v>
              </c:pt>
              <c:pt idx="52">
                <c:v>-0.987055061516667</c:v>
              </c:pt>
              <c:pt idx="53">
                <c:v>-1.7870550615166672</c:v>
              </c:pt>
              <c:pt idx="54">
                <c:v>-3.887055061516667</c:v>
              </c:pt>
              <c:pt idx="55">
                <c:v>-4.5537217281833344</c:v>
              </c:pt>
              <c:pt idx="56">
                <c:v>-4.7537217281833346</c:v>
              </c:pt>
              <c:pt idx="57">
                <c:v>-2.6870550615166673</c:v>
              </c:pt>
              <c:pt idx="58">
                <c:v>-2.3537217281833347</c:v>
              </c:pt>
              <c:pt idx="59">
                <c:v>-3.62038839485</c:v>
              </c:pt>
              <c:pt idx="60">
                <c:v>-4.5537217281833344</c:v>
              </c:pt>
              <c:pt idx="61">
                <c:v>-5.2203883948500014</c:v>
              </c:pt>
              <c:pt idx="62">
                <c:v>-3.8203883948500001</c:v>
              </c:pt>
              <c:pt idx="63">
                <c:v>-3.9537217281833343</c:v>
              </c:pt>
              <c:pt idx="64">
                <c:v>-2.6537217281833345</c:v>
              </c:pt>
              <c:pt idx="65">
                <c:v>-3.253721728183335</c:v>
              </c:pt>
              <c:pt idx="66">
                <c:v>-4.1870550615166664</c:v>
              </c:pt>
              <c:pt idx="67">
                <c:v>-6.2537217281833346</c:v>
              </c:pt>
              <c:pt idx="68">
                <c:v>-7.0537217281833344</c:v>
              </c:pt>
              <c:pt idx="69">
                <c:v>-7.1870550615166655</c:v>
              </c:pt>
              <c:pt idx="70">
                <c:v>-8.587055061516665</c:v>
              </c:pt>
              <c:pt idx="71">
                <c:v>-12.287055061516668</c:v>
              </c:pt>
              <c:pt idx="72">
                <c:v>-15.720388394849998</c:v>
              </c:pt>
              <c:pt idx="73">
                <c:v>-18.253721728183329</c:v>
              </c:pt>
              <c:pt idx="74">
                <c:v>-17.787055061516668</c:v>
              </c:pt>
              <c:pt idx="75">
                <c:v>-16.18705506151667</c:v>
              </c:pt>
              <c:pt idx="76">
                <c:v>-14.60540170571111</c:v>
              </c:pt>
              <c:pt idx="77">
                <c:v>-12.73131557967222</c:v>
              </c:pt>
              <c:pt idx="78">
                <c:v>-12.050199364766671</c:v>
              </c:pt>
              <c:pt idx="79">
                <c:v>-11.391627029966667</c:v>
              </c:pt>
              <c:pt idx="80">
                <c:v>-10.059111116166669</c:v>
              </c:pt>
              <c:pt idx="81">
                <c:v>-8.9660504117000031</c:v>
              </c:pt>
              <c:pt idx="82">
                <c:v>-8.9450386707666674</c:v>
              </c:pt>
              <c:pt idx="83">
                <c:v>-10.095267186033333</c:v>
              </c:pt>
              <c:pt idx="84">
                <c:v>-12.518904015266667</c:v>
              </c:pt>
              <c:pt idx="85">
                <c:v>-12.155479102266671</c:v>
              </c:pt>
              <c:pt idx="86">
                <c:v>-11.071014587933334</c:v>
              </c:pt>
              <c:pt idx="87">
                <c:v>-9.7130664543333349</c:v>
              </c:pt>
              <c:pt idx="88">
                <c:v>-10.615345004666668</c:v>
              </c:pt>
              <c:pt idx="89">
                <c:v>-10.936596493100001</c:v>
              </c:pt>
              <c:pt idx="90">
                <c:v>-11.416954970533332</c:v>
              </c:pt>
              <c:pt idx="91">
                <c:v>-10.93692538893333</c:v>
              </c:pt>
              <c:pt idx="92">
                <c:v>-11.25528385436667</c:v>
              </c:pt>
              <c:pt idx="93">
                <c:v>-11.719465100599999</c:v>
              </c:pt>
              <c:pt idx="94">
                <c:v>-12.189714175400001</c:v>
              </c:pt>
              <c:pt idx="95">
                <c:v>-13.549637422</c:v>
              </c:pt>
              <c:pt idx="96">
                <c:v>-13.120823367633331</c:v>
              </c:pt>
              <c:pt idx="97">
                <c:v>-13.390757168266669</c:v>
              </c:pt>
              <c:pt idx="98">
                <c:v>-11.487290535533335</c:v>
              </c:pt>
              <c:pt idx="99">
                <c:v>-12.0640296245</c:v>
              </c:pt>
              <c:pt idx="100">
                <c:v>-13.557469730833335</c:v>
              </c:pt>
              <c:pt idx="101">
                <c:v>-17.216608966500001</c:v>
              </c:pt>
              <c:pt idx="102">
                <c:v>-18.424406635533323</c:v>
              </c:pt>
              <c:pt idx="103">
                <c:v>-18.183113740299994</c:v>
              </c:pt>
              <c:pt idx="104">
                <c:v>-18.791166984466667</c:v>
              </c:pt>
              <c:pt idx="105">
                <c:v>-21.055668506066663</c:v>
              </c:pt>
              <c:pt idx="106">
                <c:v>-23.714361851899998</c:v>
              </c:pt>
              <c:pt idx="107">
                <c:v>-25.889412779733323</c:v>
              </c:pt>
              <c:pt idx="108">
                <c:v>-27.530892989600005</c:v>
              </c:pt>
              <c:pt idx="109">
                <c:v>-26.887315113766665</c:v>
              </c:pt>
              <c:pt idx="110">
                <c:v>-26.389382366499998</c:v>
              </c:pt>
              <c:pt idx="111">
                <c:v>-25.873732931333322</c:v>
              </c:pt>
              <c:pt idx="112">
                <c:v>-26.814547250433328</c:v>
              </c:pt>
              <c:pt idx="113">
                <c:v>-25.964109469233328</c:v>
              </c:pt>
              <c:pt idx="114">
                <c:v>-24.581191314699996</c:v>
              </c:pt>
              <c:pt idx="115">
                <c:v>-24.866418841433322</c:v>
              </c:pt>
              <c:pt idx="116">
                <c:v>-26.128006968099999</c:v>
              </c:pt>
              <c:pt idx="117">
                <c:v>-29.138462364100004</c:v>
              </c:pt>
              <c:pt idx="118">
                <c:v>-29.769968731133329</c:v>
              </c:pt>
              <c:pt idx="119">
                <c:v>-29.324036268466667</c:v>
              </c:pt>
              <c:pt idx="120">
                <c:v>-28.364270809466664</c:v>
              </c:pt>
              <c:pt idx="121">
                <c:v>-27.34336040243333</c:v>
              </c:pt>
              <c:pt idx="122">
                <c:v>-25.869223388033326</c:v>
              </c:pt>
              <c:pt idx="123">
                <c:v>-24.01725903763333</c:v>
              </c:pt>
              <c:pt idx="124">
                <c:v>-22.059370256233329</c:v>
              </c:pt>
              <c:pt idx="125">
                <c:v>-21.040626606366658</c:v>
              </c:pt>
              <c:pt idx="126">
                <c:v>-19.0398234745</c:v>
              </c:pt>
              <c:pt idx="127">
                <c:v>-18.030899205000001</c:v>
              </c:pt>
              <c:pt idx="128">
                <c:v>-18.170657851766666</c:v>
              </c:pt>
              <c:pt idx="129">
                <c:v>-18.912068654133332</c:v>
              </c:pt>
            </c:numLit>
          </c:val>
        </c:ser>
        <c:ser>
          <c:idx val="3"/>
          <c:order val="3"/>
          <c:tx>
            <c:v>servicos</c:v>
          </c:tx>
          <c:spPr>
            <a:ln w="25400">
              <a:solidFill>
                <a:srgbClr val="333333"/>
              </a:solidFill>
              <a:prstDash val="solid"/>
            </a:ln>
          </c:spPr>
          <c:marker>
            <c:symbol val="none"/>
          </c:marker>
          <c:dLbls>
            <c:dLbl>
              <c:idx val="20"/>
              <c:layout>
                <c:manualLayout>
                  <c:x val="0.41006232183078062"/>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strLit>
          </c:cat>
          <c:val>
            <c:numLit>
              <c:formatCode>0.0</c:formatCode>
              <c:ptCount val="130"/>
              <c:pt idx="0">
                <c:v>-21.515086230545258</c:v>
              </c:pt>
              <c:pt idx="1">
                <c:v>-19.569700173157983</c:v>
              </c:pt>
              <c:pt idx="2">
                <c:v>-21.841158021626459</c:v>
              </c:pt>
              <c:pt idx="3">
                <c:v>-26.358003310201212</c:v>
              </c:pt>
              <c:pt idx="4">
                <c:v>-28.902723023035556</c:v>
              </c:pt>
              <c:pt idx="5">
                <c:v>-29.298373206624184</c:v>
              </c:pt>
              <c:pt idx="6">
                <c:v>-21.604077785149155</c:v>
              </c:pt>
              <c:pt idx="7">
                <c:v>-21.617901563430699</c:v>
              </c:pt>
              <c:pt idx="8">
                <c:v>-18.354675608859402</c:v>
              </c:pt>
              <c:pt idx="9">
                <c:v>-18.407357003651537</c:v>
              </c:pt>
              <c:pt idx="10">
                <c:v>-16.165592956149084</c:v>
              </c:pt>
              <c:pt idx="11">
                <c:v>-17.762611695696286</c:v>
              </c:pt>
              <c:pt idx="12">
                <c:v>-18.535795438349957</c:v>
              </c:pt>
              <c:pt idx="13">
                <c:v>-18.778492509534534</c:v>
              </c:pt>
              <c:pt idx="14">
                <c:v>-15.569004251623388</c:v>
              </c:pt>
              <c:pt idx="15">
                <c:v>-16.373805870803174</c:v>
              </c:pt>
              <c:pt idx="16">
                <c:v>-14.816665461862256</c:v>
              </c:pt>
              <c:pt idx="17">
                <c:v>-14.030150819224971</c:v>
              </c:pt>
              <c:pt idx="18">
                <c:v>-9.2504153007428869</c:v>
              </c:pt>
              <c:pt idx="19">
                <c:v>-7.8294165458501679</c:v>
              </c:pt>
              <c:pt idx="20">
                <c:v>-8.5344472495164627</c:v>
              </c:pt>
              <c:pt idx="21">
                <c:v>-13.057364549511592</c:v>
              </c:pt>
              <c:pt idx="22">
                <c:v>-13.201710625232129</c:v>
              </c:pt>
              <c:pt idx="23">
                <c:v>-10.962914651795154</c:v>
              </c:pt>
              <c:pt idx="24">
                <c:v>-5.7531126191934341</c:v>
              </c:pt>
              <c:pt idx="25">
                <c:v>-4.0513015603547808</c:v>
              </c:pt>
              <c:pt idx="26">
                <c:v>-3.9766957216651742</c:v>
              </c:pt>
              <c:pt idx="27">
                <c:v>-4.9426459737208415</c:v>
              </c:pt>
              <c:pt idx="28">
                <c:v>-8.408827222443259</c:v>
              </c:pt>
              <c:pt idx="29">
                <c:v>-13.531234582330223</c:v>
              </c:pt>
              <c:pt idx="30">
                <c:v>-17.805928218213868</c:v>
              </c:pt>
              <c:pt idx="31">
                <c:v>-18.505398697788873</c:v>
              </c:pt>
              <c:pt idx="32">
                <c:v>-15.02729325624329</c:v>
              </c:pt>
              <c:pt idx="33">
                <c:v>-12.838481560133154</c:v>
              </c:pt>
              <c:pt idx="34">
                <c:v>-12.115264096397475</c:v>
              </c:pt>
              <c:pt idx="35">
                <c:v>-9.5396565922875922</c:v>
              </c:pt>
              <c:pt idx="36">
                <c:v>-10.08713399685003</c:v>
              </c:pt>
              <c:pt idx="37">
                <c:v>-11.200737074924449</c:v>
              </c:pt>
              <c:pt idx="38">
                <c:v>-15.608633830650652</c:v>
              </c:pt>
              <c:pt idx="39">
                <c:v>-13.922389491182606</c:v>
              </c:pt>
              <c:pt idx="40">
                <c:v>-10.107156446711818</c:v>
              </c:pt>
              <c:pt idx="41">
                <c:v>-6.3071346018775936</c:v>
              </c:pt>
              <c:pt idx="42">
                <c:v>-6.3195122084326725</c:v>
              </c:pt>
              <c:pt idx="43">
                <c:v>-8.5684360154166956</c:v>
              </c:pt>
              <c:pt idx="44">
                <c:v>-12.859092422174633</c:v>
              </c:pt>
              <c:pt idx="45">
                <c:v>-15.661422315954587</c:v>
              </c:pt>
              <c:pt idx="46">
                <c:v>-16.091057734674873</c:v>
              </c:pt>
              <c:pt idx="47">
                <c:v>-15.989775160454133</c:v>
              </c:pt>
              <c:pt idx="48">
                <c:v>-15.752006843382151</c:v>
              </c:pt>
              <c:pt idx="49">
                <c:v>-12.132381457411888</c:v>
              </c:pt>
              <c:pt idx="50">
                <c:v>-11.249916350023085</c:v>
              </c:pt>
              <c:pt idx="51">
                <c:v>-11.84107660664858</c:v>
              </c:pt>
              <c:pt idx="52">
                <c:v>-15.804140839038805</c:v>
              </c:pt>
              <c:pt idx="53">
                <c:v>-18.303850018955696</c:v>
              </c:pt>
              <c:pt idx="54">
                <c:v>-18.297472299615706</c:v>
              </c:pt>
              <c:pt idx="55">
                <c:v>-15.430708634447633</c:v>
              </c:pt>
              <c:pt idx="56">
                <c:v>-11.76177134562055</c:v>
              </c:pt>
              <c:pt idx="57">
                <c:v>-9.7323678177532926</c:v>
              </c:pt>
              <c:pt idx="58">
                <c:v>-11.571045904269742</c:v>
              </c:pt>
              <c:pt idx="59">
                <c:v>-11.673229998178813</c:v>
              </c:pt>
              <c:pt idx="60">
                <c:v>-10.848619031561949</c:v>
              </c:pt>
              <c:pt idx="61">
                <c:v>-9.3514836205674872</c:v>
              </c:pt>
              <c:pt idx="62">
                <c:v>-9.3419334447909357</c:v>
              </c:pt>
              <c:pt idx="63">
                <c:v>-7.6620947848160865</c:v>
              </c:pt>
              <c:pt idx="64">
                <c:v>-9.7170340083132807</c:v>
              </c:pt>
              <c:pt idx="65">
                <c:v>-7.1370152986679036</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-14.662989794046469</c:v>
              </c:pt>
              <c:pt idx="76">
                <c:v>-12.107909240010303</c:v>
              </c:pt>
              <c:pt idx="77">
                <c:v>-9.3185112686466365</c:v>
              </c:pt>
              <c:pt idx="78">
                <c:v>-8.1697905397565833</c:v>
              </c:pt>
              <c:pt idx="79">
                <c:v>-6.8262186723708327</c:v>
              </c:pt>
              <c:pt idx="80">
                <c:v>-6.5410579541005136</c:v>
              </c:pt>
              <c:pt idx="81">
                <c:v>-4.7196885927897183</c:v>
              </c:pt>
              <c:pt idx="82">
                <c:v>-4.2818029565243432</c:v>
              </c:pt>
              <c:pt idx="83">
                <c:v>-3.8047556067627384</c:v>
              </c:pt>
              <c:pt idx="84">
                <c:v>-4.6277989271385298</c:v>
              </c:pt>
              <c:pt idx="85">
                <c:v>-5.3886469456206321</c:v>
              </c:pt>
              <c:pt idx="86">
                <c:v>-4.6751558814538337</c:v>
              </c:pt>
              <c:pt idx="87">
                <c:v>-6.2409325971799685</c:v>
              </c:pt>
              <c:pt idx="88">
                <c:v>-6.1943423220408924</c:v>
              </c:pt>
              <c:pt idx="89">
                <c:v>-8.0595931248366277</c:v>
              </c:pt>
              <c:pt idx="90">
                <c:v>-7.2723453643648606</c:v>
              </c:pt>
              <c:pt idx="91">
                <c:v>-7.2719126052719485</c:v>
              </c:pt>
              <c:pt idx="92">
                <c:v>-5.7797975021648886</c:v>
              </c:pt>
              <c:pt idx="93">
                <c:v>-5.3255612220579485</c:v>
              </c:pt>
              <c:pt idx="94">
                <c:v>-5.3167102330982363</c:v>
              </c:pt>
              <c:pt idx="95">
                <c:v>-5.9732957845725974</c:v>
              </c:pt>
              <c:pt idx="96">
                <c:v>-8.818954297265968</c:v>
              </c:pt>
              <c:pt idx="97">
                <c:v>-10.874605923009691</c:v>
              </c:pt>
              <c:pt idx="98">
                <c:v>-13.207701474655392</c:v>
              </c:pt>
              <c:pt idx="99">
                <c:v>-14.373754605858659</c:v>
              </c:pt>
              <c:pt idx="100">
                <c:v>-14.589072797677403</c:v>
              </c:pt>
              <c:pt idx="101">
                <c:v>-14.338172141974862</c:v>
              </c:pt>
              <c:pt idx="102">
                <c:v>-13.49291165294887</c:v>
              </c:pt>
              <c:pt idx="103">
                <c:v>-13.955564919515833</c:v>
              </c:pt>
              <c:pt idx="104">
                <c:v>-14.584223474836982</c:v>
              </c:pt>
              <c:pt idx="105">
                <c:v>-15.87455138602658</c:v>
              </c:pt>
              <c:pt idx="106">
                <c:v>-17.015304840631991</c:v>
              </c:pt>
              <c:pt idx="107">
                <c:v>-18.345158890156682</c:v>
              </c:pt>
              <c:pt idx="108">
                <c:v>-17.474731482858022</c:v>
              </c:pt>
              <c:pt idx="109">
                <c:v>-15.348870508887094</c:v>
              </c:pt>
              <c:pt idx="110">
                <c:v>-14.291871270778984</c:v>
              </c:pt>
              <c:pt idx="111">
                <c:v>-14.457631758225642</c:v>
              </c:pt>
              <c:pt idx="112">
                <c:v>-16.688236589926721</c:v>
              </c:pt>
              <c:pt idx="113">
                <c:v>-16.692747075324327</c:v>
              </c:pt>
              <c:pt idx="114">
                <c:v>-16.239672232663303</c:v>
              </c:pt>
              <c:pt idx="115">
                <c:v>-14.977885634726054</c:v>
              </c:pt>
              <c:pt idx="116">
                <c:v>-15.504979548727007</c:v>
              </c:pt>
              <c:pt idx="117">
                <c:v>-15.887117017461456</c:v>
              </c:pt>
              <c:pt idx="118">
                <c:v>-17.466581781513533</c:v>
              </c:pt>
              <c:pt idx="119">
                <c:v>-17.746358197050988</c:v>
              </c:pt>
              <c:pt idx="120">
                <c:v>-18.356362169136251</c:v>
              </c:pt>
              <c:pt idx="121">
                <c:v>-17.7341599618813</c:v>
              </c:pt>
              <c:pt idx="122">
                <c:v>-17.328874277633926</c:v>
              </c:pt>
              <c:pt idx="123">
                <c:v>-17.447804352152509</c:v>
              </c:pt>
              <c:pt idx="124">
                <c:v>-17.958991939683838</c:v>
              </c:pt>
              <c:pt idx="125">
                <c:v>-17.257751775958919</c:v>
              </c:pt>
              <c:pt idx="126">
                <c:v>-16.129304896672558</c:v>
              </c:pt>
              <c:pt idx="127">
                <c:v>-13.403860675476006</c:v>
              </c:pt>
              <c:pt idx="128">
                <c:v>-12.139660598891057</c:v>
              </c:pt>
              <c:pt idx="129">
                <c:v>-10.957091554105224</c:v>
              </c:pt>
            </c:numLit>
          </c:val>
        </c:ser>
        <c:marker val="1"/>
        <c:axId val="112196224"/>
        <c:axId val="112271744"/>
      </c:lineChart>
      <c:catAx>
        <c:axId val="11219622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2271744"/>
        <c:crosses val="autoZero"/>
        <c:auto val="1"/>
        <c:lblAlgn val="ctr"/>
        <c:lblOffset val="100"/>
        <c:tickLblSkip val="1"/>
        <c:tickMarkSkip val="1"/>
      </c:catAx>
      <c:valAx>
        <c:axId val="112271744"/>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219622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a:solidFill>
                  <a:schemeClr val="tx2"/>
                </a:solidFill>
              </a:defRPr>
            </a:pPr>
            <a:r>
              <a:rPr lang="pt-PT" sz="900">
                <a:solidFill>
                  <a:schemeClr val="tx2"/>
                </a:solidFill>
              </a:rPr>
              <a:t>taxa de crescimento do emprego no 3.º trimestre 2013 </a:t>
            </a:r>
          </a:p>
          <a:p>
            <a:pPr>
              <a:defRPr sz="900">
                <a:solidFill>
                  <a:schemeClr val="tx2"/>
                </a:solidFill>
              </a:defRPr>
            </a:pPr>
            <a:r>
              <a:rPr lang="pt-PT" sz="900" b="0">
                <a:solidFill>
                  <a:schemeClr val="tx2"/>
                </a:solidFill>
              </a:rPr>
              <a:t>% de variação face ao trimestre anterior</a:t>
            </a:r>
            <a:r>
              <a:rPr lang="pt-PT" sz="900" b="0" strike="noStrike" baseline="30000">
                <a:solidFill>
                  <a:schemeClr val="tx2"/>
                </a:solidFill>
              </a:rPr>
              <a:t>(1)</a:t>
            </a:r>
          </a:p>
        </c:rich>
      </c:tx>
      <c:layout>
        <c:manualLayout>
          <c:xMode val="edge"/>
          <c:yMode val="edge"/>
          <c:x val="0.2820307017543861"/>
          <c:y val="2.2544283413848631E-2"/>
        </c:manualLayout>
      </c:layout>
      <c:overlay val="1"/>
    </c:title>
    <c:plotArea>
      <c:layout>
        <c:manualLayout>
          <c:layoutTarget val="inner"/>
          <c:xMode val="edge"/>
          <c:yMode val="edge"/>
          <c:x val="6.5209364309337506E-2"/>
          <c:y val="0.11552030633851938"/>
          <c:w val="0.91169352282977045"/>
          <c:h val="0.62111047713238765"/>
        </c:manualLayout>
      </c:layout>
      <c:barChart>
        <c:barDir val="col"/>
        <c:grouping val="clustered"/>
        <c:ser>
          <c:idx val="0"/>
          <c:order val="0"/>
          <c:dPt>
            <c:idx val="26"/>
            <c:spPr>
              <a:solidFill>
                <a:schemeClr val="accent6">
                  <a:lumMod val="50000"/>
                </a:schemeClr>
              </a:solidFill>
            </c:spPr>
          </c:dPt>
          <c:cat>
            <c:strLit>
              <c:ptCount val="27"/>
              <c:pt idx="0">
                <c:v>Estónia</c:v>
              </c:pt>
              <c:pt idx="1">
                <c:v>Lituânia</c:v>
              </c:pt>
              <c:pt idx="2">
                <c:v>Chipre</c:v>
              </c:pt>
              <c:pt idx="3">
                <c:v>Finlândia</c:v>
              </c:pt>
              <c:pt idx="4">
                <c:v>Grécia</c:v>
              </c:pt>
              <c:pt idx="5">
                <c:v>República Checa</c:v>
              </c:pt>
              <c:pt idx="6">
                <c:v>Espanha</c:v>
              </c:pt>
              <c:pt idx="7">
                <c:v>Países Baixos</c:v>
              </c:pt>
              <c:pt idx="8">
                <c:v>Bulgária</c:v>
              </c:pt>
              <c:pt idx="9">
                <c:v>Eslovénia</c:v>
              </c:pt>
              <c:pt idx="10">
                <c:v>UE28</c:v>
              </c:pt>
              <c:pt idx="11">
                <c:v>Zona Euro</c:v>
              </c:pt>
              <c:pt idx="12">
                <c:v>Bélgica</c:v>
              </c:pt>
              <c:pt idx="13">
                <c:v>França</c:v>
              </c:pt>
              <c:pt idx="14">
                <c:v>Itália</c:v>
              </c:pt>
              <c:pt idx="15">
                <c:v>Hungria</c:v>
              </c:pt>
              <c:pt idx="16">
                <c:v>Polónia</c:v>
              </c:pt>
              <c:pt idx="17">
                <c:v>Eslováquia</c:v>
              </c:pt>
              <c:pt idx="18">
                <c:v>Letónia</c:v>
              </c:pt>
              <c:pt idx="19">
                <c:v>Alemanha</c:v>
              </c:pt>
              <c:pt idx="20">
                <c:v>Áustria</c:v>
              </c:pt>
              <c:pt idx="21">
                <c:v>Suécia</c:v>
              </c:pt>
              <c:pt idx="22">
                <c:v>Dinamarca </c:v>
              </c:pt>
              <c:pt idx="23">
                <c:v>Luxemburgo</c:v>
              </c:pt>
              <c:pt idx="24">
                <c:v>Reino Unido</c:v>
              </c:pt>
              <c:pt idx="25">
                <c:v>Irlanda</c:v>
              </c:pt>
              <c:pt idx="26">
                <c:v>Portugal</c:v>
              </c:pt>
            </c:strLit>
          </c:cat>
          <c:val>
            <c:numLit>
              <c:formatCode>General</c:formatCode>
              <c:ptCount val="27"/>
              <c:pt idx="0">
                <c:v>-1.5</c:v>
              </c:pt>
              <c:pt idx="1">
                <c:v>-1.5</c:v>
              </c:pt>
              <c:pt idx="2">
                <c:v>-1.4</c:v>
              </c:pt>
              <c:pt idx="3">
                <c:v>-1.2</c:v>
              </c:pt>
              <c:pt idx="4">
                <c:v>-0.70000000000000007</c:v>
              </c:pt>
              <c:pt idx="5">
                <c:v>-0.4</c:v>
              </c:pt>
              <c:pt idx="6">
                <c:v>-0.4</c:v>
              </c:pt>
              <c:pt idx="7">
                <c:v>-0.30000000000000004</c:v>
              </c:pt>
              <c:pt idx="8">
                <c:v>-0.2</c:v>
              </c:pt>
              <c:pt idx="9">
                <c:v>-0.1</c:v>
              </c:pt>
              <c:pt idx="10">
                <c:v>0</c:v>
              </c:pt>
              <c:pt idx="11">
                <c:v>0</c:v>
              </c:pt>
              <c:pt idx="12">
                <c:v>0</c:v>
              </c:pt>
              <c:pt idx="13">
                <c:v>0</c:v>
              </c:pt>
              <c:pt idx="14">
                <c:v>0</c:v>
              </c:pt>
              <c:pt idx="15">
                <c:v>0</c:v>
              </c:pt>
              <c:pt idx="16">
                <c:v>0</c:v>
              </c:pt>
              <c:pt idx="17">
                <c:v>0</c:v>
              </c:pt>
              <c:pt idx="18">
                <c:v>0.1</c:v>
              </c:pt>
              <c:pt idx="19">
                <c:v>0.2</c:v>
              </c:pt>
              <c:pt idx="20">
                <c:v>0.30000000000000004</c:v>
              </c:pt>
              <c:pt idx="21">
                <c:v>0.30000000000000004</c:v>
              </c:pt>
              <c:pt idx="22">
                <c:v>0.4</c:v>
              </c:pt>
              <c:pt idx="23">
                <c:v>0.5</c:v>
              </c:pt>
              <c:pt idx="24">
                <c:v>0.60000000000000009</c:v>
              </c:pt>
              <c:pt idx="25">
                <c:v>1.1000000000000001</c:v>
              </c:pt>
              <c:pt idx="26">
                <c:v>1.2</c:v>
              </c:pt>
            </c:numLit>
          </c:val>
        </c:ser>
        <c:gapWidth val="65"/>
        <c:axId val="113539328"/>
        <c:axId val="113549696"/>
      </c:barChart>
      <c:catAx>
        <c:axId val="113539328"/>
        <c:scaling>
          <c:orientation val="minMax"/>
        </c:scaling>
        <c:axPos val="b"/>
        <c:title>
          <c:tx>
            <c:rich>
              <a:bodyPr/>
              <a:lstStyle/>
              <a:p>
                <a:pPr>
                  <a:defRPr sz="700" b="0"/>
                </a:pPr>
                <a:r>
                  <a:rPr lang="pt-PT" sz="700" b="0"/>
                  <a:t>(1) dados corrigidos de sazonalidade.</a:t>
                </a:r>
              </a:p>
            </c:rich>
          </c:tx>
          <c:layout>
            <c:manualLayout>
              <c:xMode val="edge"/>
              <c:yMode val="edge"/>
              <c:x val="1.9693977881247824E-3"/>
              <c:y val="0.94446247927448967"/>
            </c:manualLayout>
          </c:layout>
        </c:title>
        <c:tickLblPos val="low"/>
        <c:txPr>
          <a:bodyPr rot="-5400000" vert="horz"/>
          <a:lstStyle/>
          <a:p>
            <a:pPr>
              <a:defRPr sz="700"/>
            </a:pPr>
            <a:endParaRPr lang="pt-PT"/>
          </a:p>
        </c:txPr>
        <c:crossAx val="113549696"/>
        <c:crosses val="autoZero"/>
        <c:auto val="1"/>
        <c:lblAlgn val="ctr"/>
        <c:lblOffset val="100"/>
      </c:catAx>
      <c:valAx>
        <c:axId val="113549696"/>
        <c:scaling>
          <c:orientation val="minMax"/>
        </c:scaling>
        <c:axPos val="l"/>
        <c:majorGridlines/>
        <c:numFmt formatCode="General" sourceLinked="1"/>
        <c:tickLblPos val="nextTo"/>
        <c:txPr>
          <a:bodyPr/>
          <a:lstStyle/>
          <a:p>
            <a:pPr>
              <a:defRPr sz="800"/>
            </a:pPr>
            <a:endParaRPr lang="pt-PT"/>
          </a:p>
        </c:txPr>
        <c:crossAx val="113539328"/>
        <c:crosses val="autoZero"/>
        <c:crossBetween val="between"/>
      </c:valAx>
    </c:plotArea>
    <c:plotVisOnly val="1"/>
  </c:chart>
  <c:spPr>
    <a:solidFill>
      <a:schemeClr val="accent5"/>
    </a:solidFill>
  </c:spPr>
  <c:txPr>
    <a:bodyPr/>
    <a:lstStyle/>
    <a:p>
      <a:pPr>
        <a:defRPr>
          <a:latin typeface="Arial" pitchFamily="34" charset="0"/>
          <a:cs typeface="Arial" pitchFamily="34" charset="0"/>
        </a:defRPr>
      </a:pPr>
      <a:endParaRPr lang="pt-PT"/>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4551552"/>
        <c:axId val="84553088"/>
      </c:barChart>
      <c:catAx>
        <c:axId val="84551552"/>
        <c:scaling>
          <c:orientation val="maxMin"/>
        </c:scaling>
        <c:axPos val="l"/>
        <c:majorTickMark val="none"/>
        <c:tickLblPos val="none"/>
        <c:spPr>
          <a:ln w="3175">
            <a:solidFill>
              <a:srgbClr val="333333"/>
            </a:solidFill>
            <a:prstDash val="solid"/>
          </a:ln>
        </c:spPr>
        <c:crossAx val="84553088"/>
        <c:crosses val="autoZero"/>
        <c:auto val="1"/>
        <c:lblAlgn val="ctr"/>
        <c:lblOffset val="100"/>
        <c:tickMarkSkip val="1"/>
      </c:catAx>
      <c:valAx>
        <c:axId val="8455308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84551552"/>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84576512"/>
        <c:axId val="84582400"/>
      </c:barChart>
      <c:catAx>
        <c:axId val="84576512"/>
        <c:scaling>
          <c:orientation val="maxMin"/>
        </c:scaling>
        <c:axPos val="l"/>
        <c:majorTickMark val="none"/>
        <c:tickLblPos val="none"/>
        <c:spPr>
          <a:ln w="3175">
            <a:solidFill>
              <a:srgbClr val="333333"/>
            </a:solidFill>
            <a:prstDash val="solid"/>
          </a:ln>
        </c:spPr>
        <c:crossAx val="84582400"/>
        <c:crosses val="autoZero"/>
        <c:auto val="1"/>
        <c:lblAlgn val="ctr"/>
        <c:lblOffset val="100"/>
        <c:tickMarkSkip val="1"/>
      </c:catAx>
      <c:valAx>
        <c:axId val="8458240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457651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84605568"/>
        <c:axId val="84619648"/>
      </c:barChart>
      <c:catAx>
        <c:axId val="84605568"/>
        <c:scaling>
          <c:orientation val="maxMin"/>
        </c:scaling>
        <c:axPos val="l"/>
        <c:majorTickMark val="none"/>
        <c:tickLblPos val="none"/>
        <c:spPr>
          <a:ln w="3175">
            <a:solidFill>
              <a:srgbClr val="333333"/>
            </a:solidFill>
            <a:prstDash val="solid"/>
          </a:ln>
        </c:spPr>
        <c:crossAx val="84619648"/>
        <c:crosses val="autoZero"/>
        <c:auto val="1"/>
        <c:lblAlgn val="ctr"/>
        <c:lblOffset val="100"/>
        <c:tickMarkSkip val="1"/>
      </c:catAx>
      <c:valAx>
        <c:axId val="8461964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84605568"/>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2507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'16irct'!$J$64:$J$73</c:f>
              <c:numCache>
                <c:formatCode>0.0</c:formatCode>
                <c:ptCount val="10"/>
                <c:pt idx="0">
                  <c:v>11.111111111111116</c:v>
                </c:pt>
                <c:pt idx="1">
                  <c:v>4.5175902441763505</c:v>
                </c:pt>
                <c:pt idx="2">
                  <c:v>2.545556546217731</c:v>
                </c:pt>
                <c:pt idx="3">
                  <c:v>2.4276397118376813</c:v>
                </c:pt>
                <c:pt idx="4">
                  <c:v>2.0895648589517313</c:v>
                </c:pt>
                <c:pt idx="5">
                  <c:v>-18.552002310976068</c:v>
                </c:pt>
                <c:pt idx="6">
                  <c:v>-6.7045087265675374</c:v>
                </c:pt>
                <c:pt idx="7">
                  <c:v>-6.2190115690142322</c:v>
                </c:pt>
                <c:pt idx="8">
                  <c:v>-2.7287169423418356</c:v>
                </c:pt>
                <c:pt idx="9">
                  <c:v>-2.3178474251738357</c:v>
                </c:pt>
              </c:numCache>
            </c:numRef>
          </c:val>
        </c:ser>
        <c:gapWidth val="80"/>
        <c:axId val="84634624"/>
        <c:axId val="84644608"/>
      </c:barChart>
      <c:catAx>
        <c:axId val="84634624"/>
        <c:scaling>
          <c:orientation val="maxMin"/>
        </c:scaling>
        <c:axPos val="l"/>
        <c:majorTickMark val="none"/>
        <c:tickLblPos val="none"/>
        <c:crossAx val="84644608"/>
        <c:crossesAt val="0"/>
        <c:auto val="1"/>
        <c:lblAlgn val="ctr"/>
        <c:lblOffset val="100"/>
      </c:catAx>
      <c:valAx>
        <c:axId val="84644608"/>
        <c:scaling>
          <c:orientation val="minMax"/>
        </c:scaling>
        <c:axPos val="t"/>
        <c:numFmt formatCode="0.0" sourceLinked="1"/>
        <c:majorTickMark val="none"/>
        <c:tickLblPos val="none"/>
        <c:spPr>
          <a:ln w="9525">
            <a:noFill/>
          </a:ln>
        </c:spPr>
        <c:crossAx val="84634624"/>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3627"/>
          <c:y val="5.6803307963070558E-2"/>
        </c:manualLayout>
      </c:layout>
      <c:spPr>
        <a:noFill/>
        <a:ln w="25400">
          <a:noFill/>
        </a:ln>
      </c:spPr>
    </c:title>
    <c:plotArea>
      <c:layout>
        <c:manualLayout>
          <c:layoutTarget val="inner"/>
          <c:xMode val="edge"/>
          <c:yMode val="edge"/>
          <c:x val="0.28422775778271936"/>
          <c:y val="0.25193893811674128"/>
          <c:w val="0.68682615202571895"/>
          <c:h val="0.66089096625961496"/>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120346</c:v>
              </c:pt>
              <c:pt idx="1">
                <c:v>114583</c:v>
              </c:pt>
            </c:numLit>
          </c:val>
        </c:ser>
        <c:gapWidth val="120"/>
        <c:axId val="105736064"/>
        <c:axId val="105737600"/>
      </c:barChart>
      <c:catAx>
        <c:axId val="10573606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05737600"/>
        <c:crosses val="autoZero"/>
        <c:auto val="1"/>
        <c:lblAlgn val="ctr"/>
        <c:lblOffset val="100"/>
        <c:tickLblSkip val="1"/>
        <c:tickMarkSkip val="1"/>
      </c:catAx>
      <c:valAx>
        <c:axId val="105737600"/>
        <c:scaling>
          <c:orientation val="minMax"/>
          <c:max val="200000"/>
        </c:scaling>
        <c:delete val="1"/>
        <c:axPos val="b"/>
        <c:majorGridlines>
          <c:spPr>
            <a:ln w="3175">
              <a:solidFill>
                <a:srgbClr val="FFF2E5"/>
              </a:solidFill>
              <a:prstDash val="sysDash"/>
            </a:ln>
          </c:spPr>
        </c:majorGridlines>
        <c:numFmt formatCode="General" sourceLinked="1"/>
        <c:tickLblPos val="none"/>
        <c:crossAx val="10573606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5788"/>
          <c:y val="2.9868411235183037E-2"/>
        </c:manualLayout>
      </c:layout>
      <c:spPr>
        <a:noFill/>
        <a:ln w="25400">
          <a:noFill/>
        </a:ln>
      </c:spPr>
    </c:title>
    <c:plotArea>
      <c:layout>
        <c:manualLayout>
          <c:layoutTarget val="inner"/>
          <c:xMode val="edge"/>
          <c:yMode val="edge"/>
          <c:x val="0.38758407553171376"/>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81334</c:v>
              </c:pt>
              <c:pt idx="1">
                <c:v>4238</c:v>
              </c:pt>
              <c:pt idx="2">
                <c:v>4381</c:v>
              </c:pt>
              <c:pt idx="3">
                <c:v>16912</c:v>
              </c:pt>
              <c:pt idx="4">
                <c:v>13204</c:v>
              </c:pt>
              <c:pt idx="5">
                <c:v>14161</c:v>
              </c:pt>
              <c:pt idx="6">
                <c:v>17246</c:v>
              </c:pt>
              <c:pt idx="7">
                <c:v>19015</c:v>
              </c:pt>
              <c:pt idx="8">
                <c:v>19580</c:v>
              </c:pt>
              <c:pt idx="9">
                <c:v>18169</c:v>
              </c:pt>
              <c:pt idx="10">
                <c:v>15092</c:v>
              </c:pt>
              <c:pt idx="11">
                <c:v>9816</c:v>
              </c:pt>
              <c:pt idx="12">
                <c:v>1781</c:v>
              </c:pt>
            </c:numLit>
          </c:val>
        </c:ser>
        <c:gapWidth val="30"/>
        <c:axId val="108002304"/>
        <c:axId val="107610880"/>
      </c:barChart>
      <c:catAx>
        <c:axId val="10800230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07610880"/>
        <c:crosses val="autoZero"/>
        <c:auto val="1"/>
        <c:lblAlgn val="ctr"/>
        <c:lblOffset val="100"/>
        <c:tickLblSkip val="1"/>
        <c:tickMarkSkip val="1"/>
      </c:catAx>
      <c:valAx>
        <c:axId val="107610880"/>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0800230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2084"/>
          <c:y val="0.19148891129753196"/>
          <c:w val="0.53736636578961439"/>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4689</c:v>
                </c:pt>
                <c:pt idx="1">
                  <c:v>1660</c:v>
                </c:pt>
                <c:pt idx="2">
                  <c:v>4028</c:v>
                </c:pt>
                <c:pt idx="3">
                  <c:v>773</c:v>
                </c:pt>
                <c:pt idx="4">
                  <c:v>1583</c:v>
                </c:pt>
                <c:pt idx="5">
                  <c:v>3593</c:v>
                </c:pt>
                <c:pt idx="6">
                  <c:v>1374</c:v>
                </c:pt>
                <c:pt idx="7">
                  <c:v>3357</c:v>
                </c:pt>
                <c:pt idx="8">
                  <c:v>1344</c:v>
                </c:pt>
                <c:pt idx="9">
                  <c:v>2485</c:v>
                </c:pt>
                <c:pt idx="10">
                  <c:v>19312</c:v>
                </c:pt>
                <c:pt idx="11">
                  <c:v>1303</c:v>
                </c:pt>
                <c:pt idx="12">
                  <c:v>28481</c:v>
                </c:pt>
                <c:pt idx="13">
                  <c:v>2571</c:v>
                </c:pt>
                <c:pt idx="14">
                  <c:v>7803</c:v>
                </c:pt>
                <c:pt idx="15">
                  <c:v>1284</c:v>
                </c:pt>
                <c:pt idx="16">
                  <c:v>2376</c:v>
                </c:pt>
                <c:pt idx="17">
                  <c:v>3145</c:v>
                </c:pt>
                <c:pt idx="18">
                  <c:v>5563</c:v>
                </c:pt>
                <c:pt idx="19">
                  <c:v>1946</c:v>
                </c:pt>
              </c:numCache>
            </c:numRef>
          </c:val>
        </c:ser>
        <c:gapWidth val="30"/>
        <c:axId val="107646976"/>
        <c:axId val="107648512"/>
      </c:barChart>
      <c:catAx>
        <c:axId val="107646976"/>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07648512"/>
        <c:crosses val="autoZero"/>
        <c:auto val="1"/>
        <c:lblAlgn val="ctr"/>
        <c:lblOffset val="100"/>
        <c:tickLblSkip val="1"/>
        <c:tickMarkSkip val="1"/>
      </c:catAx>
      <c:valAx>
        <c:axId val="10764851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0764697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6191"/>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7439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3735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664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91.314672258182199</c:v>
                </c:pt>
                <c:pt idx="1">
                  <c:v>84.948156779661005</c:v>
                </c:pt>
                <c:pt idx="2">
                  <c:v>88.636705665691693</c:v>
                </c:pt>
                <c:pt idx="3">
                  <c:v>94.016731428571404</c:v>
                </c:pt>
                <c:pt idx="4">
                  <c:v>81.961048430016007</c:v>
                </c:pt>
                <c:pt idx="5">
                  <c:v>94.563998101952293</c:v>
                </c:pt>
                <c:pt idx="6">
                  <c:v>84.480122460339601</c:v>
                </c:pt>
                <c:pt idx="7">
                  <c:v>89.498381798599894</c:v>
                </c:pt>
                <c:pt idx="8">
                  <c:v>83.001995740797099</c:v>
                </c:pt>
                <c:pt idx="9">
                  <c:v>91.254961029545001</c:v>
                </c:pt>
                <c:pt idx="10">
                  <c:v>88.362420679763602</c:v>
                </c:pt>
                <c:pt idx="11">
                  <c:v>85.866521246458902</c:v>
                </c:pt>
                <c:pt idx="12">
                  <c:v>87.309991862581199</c:v>
                </c:pt>
                <c:pt idx="13">
                  <c:v>87.310436187399006</c:v>
                </c:pt>
                <c:pt idx="14">
                  <c:v>90.413509648609903</c:v>
                </c:pt>
                <c:pt idx="15">
                  <c:v>89.804745379102201</c:v>
                </c:pt>
                <c:pt idx="16">
                  <c:v>93.298688012495106</c:v>
                </c:pt>
                <c:pt idx="17">
                  <c:v>85.4465000675402</c:v>
                </c:pt>
                <c:pt idx="18">
                  <c:v>67.055747408911202</c:v>
                </c:pt>
                <c:pt idx="19">
                  <c:v>83.575942485719906</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86.602956957719996</c:v>
                </c:pt>
                <c:pt idx="1">
                  <c:v>86.602956957719996</c:v>
                </c:pt>
                <c:pt idx="2">
                  <c:v>86.602956957719996</c:v>
                </c:pt>
                <c:pt idx="3">
                  <c:v>86.602956957719996</c:v>
                </c:pt>
                <c:pt idx="4">
                  <c:v>86.602956957719996</c:v>
                </c:pt>
                <c:pt idx="5">
                  <c:v>86.602956957719996</c:v>
                </c:pt>
                <c:pt idx="6">
                  <c:v>86.602956957719996</c:v>
                </c:pt>
                <c:pt idx="7">
                  <c:v>86.602956957719996</c:v>
                </c:pt>
                <c:pt idx="8">
                  <c:v>86.602956957719996</c:v>
                </c:pt>
                <c:pt idx="9">
                  <c:v>86.602956957719996</c:v>
                </c:pt>
                <c:pt idx="10">
                  <c:v>86.602956957719996</c:v>
                </c:pt>
                <c:pt idx="11">
                  <c:v>86.602956957719996</c:v>
                </c:pt>
                <c:pt idx="12">
                  <c:v>86.602956957719996</c:v>
                </c:pt>
                <c:pt idx="13">
                  <c:v>86.602956957719996</c:v>
                </c:pt>
                <c:pt idx="14">
                  <c:v>86.602956957719996</c:v>
                </c:pt>
                <c:pt idx="15">
                  <c:v>86.602956957719996</c:v>
                </c:pt>
                <c:pt idx="16">
                  <c:v>86.602956957719996</c:v>
                </c:pt>
                <c:pt idx="17">
                  <c:v>86.602956957719996</c:v>
                </c:pt>
                <c:pt idx="18">
                  <c:v>86.602956957719996</c:v>
                </c:pt>
                <c:pt idx="19">
                  <c:v>86.602956957719996</c:v>
                </c:pt>
              </c:numCache>
            </c:numRef>
          </c:val>
        </c:ser>
        <c:marker val="1"/>
        <c:axId val="108173184"/>
        <c:axId val="108174720"/>
      </c:lineChart>
      <c:catAx>
        <c:axId val="108173184"/>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08174720"/>
        <c:crosses val="autoZero"/>
        <c:auto val="1"/>
        <c:lblAlgn val="ctr"/>
        <c:lblOffset val="100"/>
        <c:tickLblSkip val="1"/>
        <c:tickMarkSkip val="1"/>
      </c:catAx>
      <c:valAx>
        <c:axId val="108174720"/>
        <c:scaling>
          <c:orientation val="minMax"/>
          <c:min val="64"/>
        </c:scaling>
        <c:axPos val="l"/>
        <c:numFmt formatCode="0.0" sourceLinked="1"/>
        <c:tickLblPos val="none"/>
        <c:spPr>
          <a:ln w="9525">
            <a:noFill/>
          </a:ln>
        </c:spPr>
        <c:crossAx val="108173184"/>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288" l="0.70000000000000062" r="0.70000000000000062" t="0.75000000000001288" header="0.30000000000000032" footer="0.30000000000000032"/>
    <c:pageSetup paperSize="9" orientation="landscape" horizontalDpi="1200" verticalDpi="1200"/>
  </c:printSettings>
  <c:userShapes r:id="rId1"/>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5</xdr:col>
      <xdr:colOff>219076</xdr:colOff>
      <xdr:row>33</xdr:row>
      <xdr:rowOff>76199</xdr:rowOff>
    </xdr:from>
    <xdr:to>
      <xdr:col>9</xdr:col>
      <xdr:colOff>9525</xdr:colOff>
      <xdr:row>53</xdr:row>
      <xdr:rowOff>47383</xdr:rowOff>
    </xdr:to>
    <xdr:grpSp>
      <xdr:nvGrpSpPr>
        <xdr:cNvPr id="11" name="Grupo 10"/>
        <xdr:cNvGrpSpPr/>
      </xdr:nvGrpSpPr>
      <xdr:grpSpPr>
        <a:xfrm>
          <a:off x="2828926" y="6000749"/>
          <a:ext cx="3676649" cy="3676409"/>
          <a:chOff x="3068960" y="5004048"/>
          <a:chExt cx="3384160" cy="3384160"/>
        </a:xfrm>
      </xdr:grpSpPr>
      <xdr:sp macro="" textlink="">
        <xdr:nvSpPr>
          <xdr:cNvPr id="12" name="Rectângulo 11"/>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15"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6" name="Rectângulo 15"/>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1</xdr:col>
      <xdr:colOff>123825</xdr:colOff>
      <xdr:row>1</xdr:row>
      <xdr:rowOff>142875</xdr:rowOff>
    </xdr:from>
    <xdr:to>
      <xdr:col>2</xdr:col>
      <xdr:colOff>1957564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125515</xdr:colOff>
      <xdr:row>0</xdr:row>
      <xdr:rowOff>0</xdr:rowOff>
    </xdr:from>
    <xdr:to>
      <xdr:col>14</xdr:col>
      <xdr:colOff>11973</xdr:colOff>
      <xdr:row>1</xdr:row>
      <xdr:rowOff>8550</xdr:rowOff>
    </xdr:to>
    <xdr:grpSp>
      <xdr:nvGrpSpPr>
        <xdr:cNvPr id="2" name="Grupo 1"/>
        <xdr:cNvGrpSpPr/>
      </xdr:nvGrpSpPr>
      <xdr:grpSpPr>
        <a:xfrm>
          <a:off x="620246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53</xdr:row>
      <xdr:rowOff>0</xdr:rowOff>
    </xdr:from>
    <xdr:to>
      <xdr:col>16</xdr:col>
      <xdr:colOff>0</xdr:colOff>
      <xdr:row>53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53</xdr:row>
      <xdr:rowOff>0</xdr:rowOff>
    </xdr:from>
    <xdr:to>
      <xdr:col>5</xdr:col>
      <xdr:colOff>361950</xdr:colOff>
      <xdr:row>53</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53</xdr:row>
      <xdr:rowOff>0</xdr:rowOff>
    </xdr:from>
    <xdr:to>
      <xdr:col>16</xdr:col>
      <xdr:colOff>0</xdr:colOff>
      <xdr:row>53</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53</xdr:row>
      <xdr:rowOff>0</xdr:rowOff>
    </xdr:from>
    <xdr:to>
      <xdr:col>5</xdr:col>
      <xdr:colOff>361950</xdr:colOff>
      <xdr:row>53</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62</xdr:row>
      <xdr:rowOff>52386</xdr:rowOff>
    </xdr:from>
    <xdr:to>
      <xdr:col>16</xdr:col>
      <xdr:colOff>66675</xdr:colOff>
      <xdr:row>73</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85725</xdr:colOff>
      <xdr:row>0</xdr:row>
      <xdr:rowOff>0</xdr:rowOff>
    </xdr:from>
    <xdr:to>
      <xdr:col>17</xdr:col>
      <xdr:colOff>10283</xdr:colOff>
      <xdr:row>1</xdr:row>
      <xdr:rowOff>8550</xdr:rowOff>
    </xdr:to>
    <xdr:grpSp>
      <xdr:nvGrpSpPr>
        <xdr:cNvPr id="15" name="Grupo 14"/>
        <xdr:cNvGrpSpPr/>
      </xdr:nvGrpSpPr>
      <xdr:grpSpPr>
        <a:xfrm>
          <a:off x="6000750" y="0"/>
          <a:ext cx="600833"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85724</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0.72105</cdr:x>
      <cdr:y>0.27641</cdr:y>
    </cdr:from>
    <cdr:to>
      <cdr:x>0.82314</cdr:x>
      <cdr:y>0.44739</cdr:y>
    </cdr:to>
    <cdr:sp macro="" textlink="">
      <cdr:nvSpPr>
        <cdr:cNvPr id="10" name="Text Box 5"/>
        <cdr:cNvSpPr txBox="1">
          <a:spLocks xmlns:a="http://schemas.openxmlformats.org/drawingml/2006/main" noChangeArrowheads="1"/>
        </cdr:cNvSpPr>
      </cdr:nvSpPr>
      <cdr:spPr bwMode="auto">
        <a:xfrm xmlns:a="http://schemas.openxmlformats.org/drawingml/2006/main">
          <a:off x="4512263" y="483812"/>
          <a:ext cx="638872" cy="2992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4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74</xdr:row>
      <xdr:rowOff>0</xdr:rowOff>
    </xdr:from>
    <xdr:ext cx="76200" cy="200025"/>
    <xdr:sp macro="" textlink="">
      <xdr:nvSpPr>
        <xdr:cNvPr id="2" name="Text Box 1025"/>
        <xdr:cNvSpPr txBox="1">
          <a:spLocks noChangeArrowheads="1"/>
        </xdr:cNvSpPr>
      </xdr:nvSpPr>
      <xdr:spPr bwMode="auto">
        <a:xfrm>
          <a:off x="1390650" y="11744325"/>
          <a:ext cx="76200" cy="200025"/>
        </a:xfrm>
        <a:prstGeom prst="rect">
          <a:avLst/>
        </a:prstGeom>
        <a:noFill/>
        <a:ln w="9525">
          <a:noFill/>
          <a:miter lim="800000"/>
          <a:headEnd/>
          <a:tailEnd/>
        </a:ln>
      </xdr:spPr>
    </xdr:sp>
    <xdr:clientData/>
  </xdr:oneCellAnchor>
  <xdr:twoCellAnchor editAs="oneCell">
    <xdr:from>
      <xdr:col>6</xdr:col>
      <xdr:colOff>0</xdr:colOff>
      <xdr:row>39</xdr:row>
      <xdr:rowOff>95250</xdr:rowOff>
    </xdr:from>
    <xdr:to>
      <xdr:col>8</xdr:col>
      <xdr:colOff>1019175</xdr:colOff>
      <xdr:row>41</xdr:row>
      <xdr:rowOff>152400</xdr:rowOff>
    </xdr:to>
    <xdr:sp macro="" textlink="">
      <xdr:nvSpPr>
        <xdr:cNvPr id="4" name="Text Box 1029"/>
        <xdr:cNvSpPr txBox="1">
          <a:spLocks noChangeArrowheads="1"/>
        </xdr:cNvSpPr>
      </xdr:nvSpPr>
      <xdr:spPr bwMode="auto">
        <a:xfrm>
          <a:off x="3467100" y="67056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1</xdr:col>
      <xdr:colOff>0</xdr:colOff>
      <xdr:row>0</xdr:row>
      <xdr:rowOff>0</xdr:rowOff>
    </xdr:from>
    <xdr:to>
      <xdr:col>3</xdr:col>
      <xdr:colOff>373923</xdr:colOff>
      <xdr:row>1</xdr:row>
      <xdr:rowOff>0</xdr:rowOff>
    </xdr:to>
    <xdr:grpSp>
      <xdr:nvGrpSpPr>
        <xdr:cNvPr id="7" name="Grupo 6"/>
        <xdr:cNvGrpSpPr/>
      </xdr:nvGrpSpPr>
      <xdr:grpSpPr>
        <a:xfrm>
          <a:off x="66675" y="0"/>
          <a:ext cx="612048" cy="171450"/>
          <a:chOff x="4797152" y="7020272"/>
          <a:chExt cx="612048" cy="180000"/>
        </a:xfrm>
      </xdr:grpSpPr>
      <xdr:sp macro="" textlink="">
        <xdr:nvSpPr>
          <xdr:cNvPr id="8" name="Rectângulo 7"/>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39</xdr:row>
      <xdr:rowOff>123825</xdr:rowOff>
    </xdr:from>
    <xdr:to>
      <xdr:col>5</xdr:col>
      <xdr:colOff>723900</xdr:colOff>
      <xdr:row>60</xdr:row>
      <xdr:rowOff>57149</xdr:rowOff>
    </xdr:to>
    <xdr:sp macro="" textlink="">
      <xdr:nvSpPr>
        <xdr:cNvPr id="11" name="Text Box 1028"/>
        <xdr:cNvSpPr txBox="1">
          <a:spLocks noChangeArrowheads="1"/>
        </xdr:cNvSpPr>
      </xdr:nvSpPr>
      <xdr:spPr bwMode="auto">
        <a:xfrm>
          <a:off x="371474" y="67341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6</xdr:col>
      <xdr:colOff>0</xdr:colOff>
      <xdr:row>39</xdr:row>
      <xdr:rowOff>95250</xdr:rowOff>
    </xdr:from>
    <xdr:to>
      <xdr:col>8</xdr:col>
      <xdr:colOff>1019175</xdr:colOff>
      <xdr:row>41</xdr:row>
      <xdr:rowOff>152400</xdr:rowOff>
    </xdr:to>
    <xdr:sp macro="" textlink="">
      <xdr:nvSpPr>
        <xdr:cNvPr id="13" name="Text Box 1029"/>
        <xdr:cNvSpPr txBox="1">
          <a:spLocks noChangeArrowheads="1"/>
        </xdr:cNvSpPr>
      </xdr:nvSpPr>
      <xdr:spPr bwMode="auto">
        <a:xfrm>
          <a:off x="3467100" y="67056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1</xdr:col>
      <xdr:colOff>0</xdr:colOff>
      <xdr:row>0</xdr:row>
      <xdr:rowOff>0</xdr:rowOff>
    </xdr:from>
    <xdr:to>
      <xdr:col>3</xdr:col>
      <xdr:colOff>373923</xdr:colOff>
      <xdr:row>1</xdr:row>
      <xdr:rowOff>0</xdr:rowOff>
    </xdr:to>
    <xdr:grpSp>
      <xdr:nvGrpSpPr>
        <xdr:cNvPr id="16" name="Grupo 15"/>
        <xdr:cNvGrpSpPr/>
      </xdr:nvGrpSpPr>
      <xdr:grpSpPr>
        <a:xfrm>
          <a:off x="66675" y="0"/>
          <a:ext cx="612048" cy="17145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39</xdr:row>
      <xdr:rowOff>123825</xdr:rowOff>
    </xdr:from>
    <xdr:to>
      <xdr:col>5</xdr:col>
      <xdr:colOff>723900</xdr:colOff>
      <xdr:row>60</xdr:row>
      <xdr:rowOff>57149</xdr:rowOff>
    </xdr:to>
    <xdr:sp macro="" textlink="">
      <xdr:nvSpPr>
        <xdr:cNvPr id="20" name="Text Box 1028"/>
        <xdr:cNvSpPr txBox="1">
          <a:spLocks noChangeArrowheads="1"/>
        </xdr:cNvSpPr>
      </xdr:nvSpPr>
      <xdr:spPr bwMode="auto">
        <a:xfrm>
          <a:off x="371474" y="67341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oneCellAnchor>
    <xdr:from>
      <xdr:col>4</xdr:col>
      <xdr:colOff>0</xdr:colOff>
      <xdr:row>74</xdr:row>
      <xdr:rowOff>0</xdr:rowOff>
    </xdr:from>
    <xdr:ext cx="76200" cy="200025"/>
    <xdr:sp macro="" textlink="">
      <xdr:nvSpPr>
        <xdr:cNvPr id="21" name="Text Box 1025"/>
        <xdr:cNvSpPr txBox="1">
          <a:spLocks noChangeArrowheads="1"/>
        </xdr:cNvSpPr>
      </xdr:nvSpPr>
      <xdr:spPr bwMode="auto">
        <a:xfrm>
          <a:off x="1390650" y="11744325"/>
          <a:ext cx="76200" cy="200025"/>
        </a:xfrm>
        <a:prstGeom prst="rect">
          <a:avLst/>
        </a:prstGeom>
        <a:noFill/>
        <a:ln w="9525">
          <a:noFill/>
          <a:miter lim="800000"/>
          <a:headEnd/>
          <a:tailEnd/>
        </a:ln>
      </xdr:spPr>
    </xdr:sp>
    <xdr:clientData/>
  </xdr:oneCellAnchor>
  <xdr:twoCellAnchor editAs="oneCell">
    <xdr:from>
      <xdr:col>3</xdr:col>
      <xdr:colOff>57150</xdr:colOff>
      <xdr:row>37</xdr:row>
      <xdr:rowOff>200025</xdr:rowOff>
    </xdr:from>
    <xdr:to>
      <xdr:col>8</xdr:col>
      <xdr:colOff>942975</xdr:colOff>
      <xdr:row>40</xdr:row>
      <xdr:rowOff>28575</xdr:rowOff>
    </xdr:to>
    <xdr:sp macro="" textlink="">
      <xdr:nvSpPr>
        <xdr:cNvPr id="23" name="Text Box 1029"/>
        <xdr:cNvSpPr txBox="1">
          <a:spLocks noChangeArrowheads="1"/>
        </xdr:cNvSpPr>
      </xdr:nvSpPr>
      <xdr:spPr bwMode="auto">
        <a:xfrm>
          <a:off x="361950" y="6296025"/>
          <a:ext cx="6124575" cy="381000"/>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pt-PT" sz="1000" b="0" i="0" u="none" strike="noStrike" baseline="30000">
            <a:solidFill>
              <a:schemeClr val="tx2"/>
            </a:solidFill>
            <a:latin typeface="Arial"/>
            <a:cs typeface="Arial"/>
          </a:endParaRPr>
        </a:p>
      </xdr:txBody>
    </xdr:sp>
    <xdr:clientData/>
  </xdr:twoCellAnchor>
  <xdr:twoCellAnchor>
    <xdr:from>
      <xdr:col>1</xdr:col>
      <xdr:colOff>0</xdr:colOff>
      <xdr:row>0</xdr:row>
      <xdr:rowOff>0</xdr:rowOff>
    </xdr:from>
    <xdr:to>
      <xdr:col>3</xdr:col>
      <xdr:colOff>373923</xdr:colOff>
      <xdr:row>1</xdr:row>
      <xdr:rowOff>0</xdr:rowOff>
    </xdr:to>
    <xdr:grpSp>
      <xdr:nvGrpSpPr>
        <xdr:cNvPr id="24" name="Grupo 23"/>
        <xdr:cNvGrpSpPr/>
      </xdr:nvGrpSpPr>
      <xdr:grpSpPr>
        <a:xfrm>
          <a:off x="66675" y="0"/>
          <a:ext cx="612048" cy="17145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19050</xdr:colOff>
      <xdr:row>38</xdr:row>
      <xdr:rowOff>0</xdr:rowOff>
    </xdr:from>
    <xdr:to>
      <xdr:col>8</xdr:col>
      <xdr:colOff>936300</xdr:colOff>
      <xdr:row>62</xdr:row>
      <xdr:rowOff>57150</xdr:rowOff>
    </xdr:to>
    <xdr:graphicFrame macro="">
      <xdr:nvGraphicFramePr>
        <xdr:cNvPr id="28" name="Gráfico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10552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917257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917257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917257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917257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917257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917257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917257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9172575" y="3295650"/>
          <a:ext cx="0"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epp.eurostat.ec.europa.eu/cache/ITY_PUBLIC/2-13122013-AP/EN/2-13122013-AP-EN.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P74"/>
  <sheetViews>
    <sheetView tabSelected="1" showRuler="0" zoomScaleNormal="100" workbookViewId="0"/>
  </sheetViews>
  <sheetFormatPr defaultRowHeight="12.75"/>
  <cols>
    <col min="1" max="1" width="1.42578125" style="170" customWidth="1"/>
    <col min="2" max="2" width="2.5703125" style="170" customWidth="1"/>
    <col min="3" max="3" width="31.140625" style="170" customWidth="1"/>
    <col min="4" max="4" width="2.7109375" style="170" customWidth="1"/>
    <col min="5" max="5" width="1.28515625" style="170" customWidth="1"/>
    <col min="6" max="6" width="14" style="170" customWidth="1"/>
    <col min="7" max="7" width="5.5703125" style="170" customWidth="1"/>
    <col min="8" max="8" width="4.140625" style="170" customWidth="1"/>
    <col min="9" max="9" width="34.5703125" style="170" customWidth="1"/>
    <col min="10" max="10" width="3.28515625" style="170" customWidth="1"/>
    <col min="11" max="11" width="1.42578125" style="170" customWidth="1"/>
    <col min="12" max="12" width="8.140625" style="170" customWidth="1"/>
    <col min="13" max="16384" width="9.140625" style="170"/>
  </cols>
  <sheetData>
    <row r="1" spans="1:16" ht="7.5" customHeight="1">
      <c r="A1" s="365"/>
      <c r="B1" s="361"/>
      <c r="C1" s="361"/>
      <c r="D1" s="361"/>
      <c r="E1" s="361"/>
      <c r="F1" s="361"/>
      <c r="G1" s="361"/>
      <c r="H1" s="361"/>
      <c r="I1" s="361"/>
      <c r="J1" s="361"/>
      <c r="K1" s="361"/>
    </row>
    <row r="2" spans="1:16" ht="17.25" customHeight="1">
      <c r="A2" s="365"/>
      <c r="B2" s="338"/>
      <c r="C2" s="339"/>
      <c r="D2" s="339"/>
      <c r="E2" s="339"/>
      <c r="F2" s="339"/>
      <c r="G2" s="339"/>
      <c r="H2" s="340"/>
      <c r="I2" s="341"/>
      <c r="J2" s="341"/>
      <c r="K2" s="365"/>
    </row>
    <row r="3" spans="1:16">
      <c r="A3" s="365"/>
      <c r="B3" s="338"/>
      <c r="C3" s="339"/>
      <c r="D3" s="339"/>
      <c r="E3" s="339"/>
      <c r="F3" s="339"/>
      <c r="G3" s="339"/>
      <c r="H3" s="340"/>
      <c r="I3" s="338"/>
      <c r="J3" s="341"/>
      <c r="K3" s="365"/>
    </row>
    <row r="4" spans="1:16" ht="33.75" customHeight="1">
      <c r="A4" s="365"/>
      <c r="B4" s="338"/>
      <c r="C4" s="340"/>
      <c r="D4" s="340"/>
      <c r="E4" s="340"/>
      <c r="F4" s="340"/>
      <c r="G4" s="340"/>
      <c r="H4" s="340"/>
      <c r="I4" s="342" t="s">
        <v>35</v>
      </c>
      <c r="J4" s="338"/>
      <c r="K4" s="365"/>
    </row>
    <row r="5" spans="1:16" s="175" customFormat="1" ht="12.75" customHeight="1">
      <c r="A5" s="368"/>
      <c r="B5" s="1508"/>
      <c r="C5" s="1508"/>
      <c r="D5" s="1508"/>
      <c r="E5" s="361"/>
      <c r="F5" s="343"/>
      <c r="G5" s="343"/>
      <c r="H5" s="343"/>
      <c r="I5" s="344"/>
      <c r="J5" s="345"/>
      <c r="K5" s="365"/>
    </row>
    <row r="6" spans="1:16" ht="12.75" customHeight="1">
      <c r="A6" s="365"/>
      <c r="B6" s="365"/>
      <c r="C6" s="361"/>
      <c r="D6" s="361"/>
      <c r="E6" s="361"/>
      <c r="F6" s="343"/>
      <c r="G6" s="343"/>
      <c r="H6" s="343"/>
      <c r="I6" s="344"/>
      <c r="J6" s="345"/>
      <c r="K6" s="365"/>
      <c r="N6" s="346"/>
    </row>
    <row r="7" spans="1:16" ht="12.75" customHeight="1">
      <c r="A7" s="365"/>
      <c r="B7" s="365"/>
      <c r="C7" s="361"/>
      <c r="D7" s="361"/>
      <c r="E7" s="361"/>
      <c r="F7" s="343"/>
      <c r="G7" s="343"/>
      <c r="H7" s="360"/>
      <c r="I7" s="344"/>
      <c r="J7" s="345"/>
      <c r="K7" s="365"/>
      <c r="M7" s="347"/>
      <c r="N7" s="348"/>
    </row>
    <row r="8" spans="1:16" ht="12.75" customHeight="1">
      <c r="A8" s="365"/>
      <c r="B8" s="365"/>
      <c r="C8" s="361"/>
      <c r="D8" s="361"/>
      <c r="E8" s="361"/>
      <c r="F8" s="343"/>
      <c r="G8" s="343"/>
      <c r="H8" s="343"/>
      <c r="I8" s="344"/>
      <c r="J8" s="345"/>
      <c r="K8" s="365"/>
      <c r="M8" s="349"/>
    </row>
    <row r="9" spans="1:16" ht="12.75" customHeight="1">
      <c r="A9" s="365"/>
      <c r="B9" s="365"/>
      <c r="C9" s="361"/>
      <c r="D9" s="361"/>
      <c r="E9" s="361"/>
      <c r="F9" s="343"/>
      <c r="G9" s="343"/>
      <c r="H9" s="343"/>
      <c r="I9" s="344"/>
      <c r="J9" s="345"/>
      <c r="K9" s="365"/>
      <c r="M9" s="349"/>
    </row>
    <row r="10" spans="1:16" ht="12.75" customHeight="1">
      <c r="A10" s="365"/>
      <c r="B10" s="365"/>
      <c r="C10" s="361"/>
      <c r="D10" s="361"/>
      <c r="E10" s="361"/>
      <c r="F10" s="343"/>
      <c r="G10" s="343"/>
      <c r="H10" s="343"/>
      <c r="I10" s="344"/>
      <c r="J10" s="345"/>
      <c r="K10" s="365"/>
    </row>
    <row r="11" spans="1:16">
      <c r="A11" s="365"/>
      <c r="B11" s="365"/>
      <c r="C11" s="361"/>
      <c r="D11" s="361"/>
      <c r="E11" s="361"/>
      <c r="F11" s="343"/>
      <c r="G11" s="343"/>
      <c r="H11" s="343"/>
      <c r="I11" s="344"/>
      <c r="J11" s="345"/>
      <c r="K11" s="365"/>
    </row>
    <row r="12" spans="1:16">
      <c r="A12" s="365"/>
      <c r="B12" s="393" t="s">
        <v>27</v>
      </c>
      <c r="C12" s="391"/>
      <c r="D12" s="391"/>
      <c r="E12" s="361"/>
      <c r="F12" s="343"/>
      <c r="G12" s="343"/>
      <c r="H12" s="343"/>
      <c r="I12" s="344"/>
      <c r="J12" s="345"/>
      <c r="K12" s="365"/>
    </row>
    <row r="13" spans="1:16" ht="13.5" thickBot="1">
      <c r="A13" s="365"/>
      <c r="B13" s="365"/>
      <c r="C13" s="361"/>
      <c r="D13" s="361"/>
      <c r="E13" s="361"/>
      <c r="F13" s="343"/>
      <c r="G13" s="343"/>
      <c r="H13" s="343"/>
      <c r="I13" s="344"/>
      <c r="J13" s="345"/>
      <c r="K13" s="365"/>
      <c r="P13" s="350"/>
    </row>
    <row r="14" spans="1:16" ht="13.5" thickBot="1">
      <c r="A14" s="365"/>
      <c r="B14" s="398"/>
      <c r="C14" s="384" t="s">
        <v>21</v>
      </c>
      <c r="D14" s="381">
        <v>3</v>
      </c>
      <c r="E14" s="361"/>
      <c r="F14" s="343"/>
      <c r="G14" s="343"/>
      <c r="H14" s="343"/>
      <c r="I14" s="344"/>
      <c r="J14" s="345"/>
      <c r="K14" s="365"/>
      <c r="P14" s="350"/>
    </row>
    <row r="15" spans="1:16" ht="13.5" thickBot="1">
      <c r="A15" s="365"/>
      <c r="B15" s="365"/>
      <c r="C15" s="392"/>
      <c r="D15" s="371"/>
      <c r="E15" s="361"/>
      <c r="F15" s="343"/>
      <c r="G15" s="343"/>
      <c r="H15" s="343"/>
      <c r="I15" s="344"/>
      <c r="J15" s="345"/>
      <c r="K15" s="365"/>
      <c r="P15" s="350"/>
    </row>
    <row r="16" spans="1:16" ht="13.5" thickBot="1">
      <c r="A16" s="365"/>
      <c r="B16" s="398"/>
      <c r="C16" s="384" t="s">
        <v>33</v>
      </c>
      <c r="D16" s="377">
        <v>4</v>
      </c>
      <c r="E16" s="361"/>
      <c r="F16" s="343"/>
      <c r="G16" s="343"/>
      <c r="H16" s="343"/>
      <c r="I16" s="344"/>
      <c r="J16" s="345"/>
      <c r="K16" s="365"/>
      <c r="P16" s="350"/>
    </row>
    <row r="17" spans="1:16" ht="13.5" thickBot="1">
      <c r="A17" s="365"/>
      <c r="B17" s="366"/>
      <c r="C17" s="379"/>
      <c r="D17" s="375"/>
      <c r="E17" s="361"/>
      <c r="F17" s="343"/>
      <c r="G17" s="343"/>
      <c r="H17" s="343"/>
      <c r="I17" s="344"/>
      <c r="J17" s="345"/>
      <c r="K17" s="365"/>
      <c r="P17" s="350"/>
    </row>
    <row r="18" spans="1:16" ht="13.5" customHeight="1" thickBot="1">
      <c r="A18" s="365"/>
      <c r="B18" s="397"/>
      <c r="C18" s="376" t="s">
        <v>32</v>
      </c>
      <c r="D18" s="377">
        <v>6</v>
      </c>
      <c r="E18" s="361"/>
      <c r="F18" s="343"/>
      <c r="G18" s="343"/>
      <c r="H18" s="343"/>
      <c r="I18" s="344"/>
      <c r="J18" s="345"/>
      <c r="K18" s="365"/>
    </row>
    <row r="19" spans="1:16">
      <c r="A19" s="365"/>
      <c r="B19" s="389"/>
      <c r="C19" s="374" t="s">
        <v>2</v>
      </c>
      <c r="D19" s="371">
        <v>6</v>
      </c>
      <c r="E19" s="361"/>
      <c r="F19" s="343"/>
      <c r="G19" s="343"/>
      <c r="H19" s="343"/>
      <c r="I19" s="344"/>
      <c r="J19" s="345"/>
      <c r="K19" s="365"/>
    </row>
    <row r="20" spans="1:16">
      <c r="A20" s="365"/>
      <c r="B20" s="389"/>
      <c r="C20" s="374" t="s">
        <v>13</v>
      </c>
      <c r="D20" s="371">
        <v>7</v>
      </c>
      <c r="E20" s="361"/>
      <c r="F20" s="343"/>
      <c r="G20" s="343"/>
      <c r="H20" s="343"/>
      <c r="I20" s="344"/>
      <c r="J20" s="345"/>
      <c r="K20" s="365"/>
    </row>
    <row r="21" spans="1:16">
      <c r="A21" s="365"/>
      <c r="B21" s="389"/>
      <c r="C21" s="374" t="s">
        <v>7</v>
      </c>
      <c r="D21" s="371">
        <v>8</v>
      </c>
      <c r="E21" s="361"/>
      <c r="F21" s="343"/>
      <c r="G21" s="343"/>
      <c r="H21" s="343"/>
      <c r="I21" s="344"/>
      <c r="J21" s="345"/>
      <c r="K21" s="365"/>
    </row>
    <row r="22" spans="1:16">
      <c r="A22" s="365"/>
      <c r="B22" s="390"/>
      <c r="C22" s="374" t="s">
        <v>49</v>
      </c>
      <c r="D22" s="371">
        <v>9</v>
      </c>
      <c r="E22" s="361"/>
      <c r="F22" s="351"/>
      <c r="G22" s="343"/>
      <c r="H22" s="343"/>
      <c r="I22" s="344"/>
      <c r="J22" s="345"/>
      <c r="K22" s="365"/>
    </row>
    <row r="23" spans="1:16" ht="22.5" customHeight="1">
      <c r="A23" s="365"/>
      <c r="B23" s="369"/>
      <c r="C23" s="382" t="s">
        <v>28</v>
      </c>
      <c r="D23" s="371">
        <v>10</v>
      </c>
      <c r="E23" s="361"/>
      <c r="F23" s="343"/>
      <c r="G23" s="343"/>
      <c r="H23" s="343"/>
      <c r="I23" s="344"/>
      <c r="J23" s="345"/>
      <c r="K23" s="365"/>
    </row>
    <row r="24" spans="1:16">
      <c r="A24" s="365"/>
      <c r="B24" s="369"/>
      <c r="C24" s="374" t="s">
        <v>25</v>
      </c>
      <c r="D24" s="371">
        <v>11</v>
      </c>
      <c r="E24" s="361"/>
      <c r="F24" s="343"/>
      <c r="G24" s="343"/>
      <c r="H24" s="343"/>
      <c r="I24" s="344"/>
      <c r="J24" s="345"/>
      <c r="K24" s="365"/>
    </row>
    <row r="25" spans="1:16" ht="12.75" customHeight="1" thickBot="1">
      <c r="A25" s="365"/>
      <c r="B25" s="361"/>
      <c r="C25" s="374"/>
      <c r="D25" s="371"/>
      <c r="E25" s="361"/>
      <c r="F25" s="343"/>
      <c r="G25" s="1509">
        <v>41609</v>
      </c>
      <c r="H25" s="1510"/>
      <c r="I25" s="1510"/>
      <c r="J25" s="351"/>
      <c r="K25" s="365"/>
    </row>
    <row r="26" spans="1:16" ht="13.5" customHeight="1" thickBot="1">
      <c r="A26" s="365"/>
      <c r="B26" s="486"/>
      <c r="C26" s="376" t="s">
        <v>12</v>
      </c>
      <c r="D26" s="377">
        <v>12</v>
      </c>
      <c r="E26" s="361"/>
      <c r="F26" s="343"/>
      <c r="G26" s="1510"/>
      <c r="H26" s="1510"/>
      <c r="I26" s="1510"/>
      <c r="J26" s="351"/>
      <c r="K26" s="365"/>
    </row>
    <row r="27" spans="1:16" ht="12.75" customHeight="1">
      <c r="A27" s="365"/>
      <c r="B27" s="362"/>
      <c r="C27" s="374" t="s">
        <v>45</v>
      </c>
      <c r="D27" s="371">
        <v>12</v>
      </c>
      <c r="E27" s="361"/>
      <c r="F27" s="343"/>
      <c r="G27" s="1510"/>
      <c r="H27" s="1510"/>
      <c r="I27" s="1510"/>
      <c r="J27" s="351"/>
      <c r="K27" s="365"/>
    </row>
    <row r="28" spans="1:16" ht="22.5" customHeight="1">
      <c r="A28" s="365"/>
      <c r="B28" s="362"/>
      <c r="C28" s="387" t="s">
        <v>465</v>
      </c>
      <c r="D28" s="371">
        <v>12</v>
      </c>
      <c r="E28" s="361"/>
      <c r="F28" s="343"/>
      <c r="G28" s="1510"/>
      <c r="H28" s="1510"/>
      <c r="I28" s="1510"/>
      <c r="J28" s="351"/>
      <c r="K28" s="365"/>
    </row>
    <row r="29" spans="1:16" ht="12.75" customHeight="1" thickBot="1">
      <c r="A29" s="365"/>
      <c r="B29" s="369"/>
      <c r="C29" s="388"/>
      <c r="D29" s="375"/>
      <c r="E29" s="361"/>
      <c r="F29" s="343"/>
      <c r="G29" s="1510"/>
      <c r="H29" s="1510"/>
      <c r="I29" s="1510"/>
      <c r="J29" s="351"/>
      <c r="K29" s="365"/>
    </row>
    <row r="30" spans="1:16" ht="13.5" customHeight="1" thickBot="1">
      <c r="A30" s="365"/>
      <c r="B30" s="396"/>
      <c r="C30" s="376" t="s">
        <v>11</v>
      </c>
      <c r="D30" s="377">
        <v>13</v>
      </c>
      <c r="E30" s="361"/>
      <c r="F30" s="343"/>
      <c r="G30" s="1510"/>
      <c r="H30" s="1510"/>
      <c r="I30" s="1510"/>
      <c r="J30" s="351"/>
      <c r="K30" s="365"/>
    </row>
    <row r="31" spans="1:16" ht="12.75" customHeight="1">
      <c r="A31" s="365"/>
      <c r="B31" s="362"/>
      <c r="C31" s="370" t="s">
        <v>18</v>
      </c>
      <c r="D31" s="371">
        <v>13</v>
      </c>
      <c r="E31" s="361"/>
      <c r="F31" s="343"/>
      <c r="G31" s="1510"/>
      <c r="H31" s="1510"/>
      <c r="I31" s="1510"/>
      <c r="J31" s="351"/>
      <c r="K31" s="365"/>
    </row>
    <row r="32" spans="1:16" ht="12.75" customHeight="1">
      <c r="A32" s="365"/>
      <c r="B32" s="362"/>
      <c r="C32" s="372" t="s">
        <v>8</v>
      </c>
      <c r="D32" s="371">
        <v>14</v>
      </c>
      <c r="E32" s="361"/>
      <c r="F32" s="343"/>
      <c r="G32" s="352"/>
      <c r="H32" s="352"/>
      <c r="I32" s="352"/>
      <c r="J32" s="351"/>
      <c r="K32" s="365"/>
    </row>
    <row r="33" spans="1:11" ht="12.75" customHeight="1">
      <c r="A33" s="365"/>
      <c r="B33" s="362"/>
      <c r="C33" s="372" t="s">
        <v>26</v>
      </c>
      <c r="D33" s="371">
        <v>14</v>
      </c>
      <c r="E33" s="361"/>
      <c r="F33" s="343"/>
      <c r="G33" s="352"/>
      <c r="H33" s="352"/>
      <c r="I33" s="352"/>
      <c r="J33" s="351"/>
      <c r="K33" s="365"/>
    </row>
    <row r="34" spans="1:11" ht="12.75" customHeight="1">
      <c r="A34" s="365"/>
      <c r="B34" s="362"/>
      <c r="C34" s="372" t="s">
        <v>6</v>
      </c>
      <c r="D34" s="371">
        <v>15</v>
      </c>
      <c r="E34" s="361"/>
      <c r="F34" s="343"/>
      <c r="G34" s="352"/>
      <c r="H34" s="352"/>
      <c r="I34" s="352"/>
      <c r="J34" s="351"/>
      <c r="K34" s="365"/>
    </row>
    <row r="35" spans="1:11" ht="22.5" customHeight="1">
      <c r="A35" s="365"/>
      <c r="B35" s="362"/>
      <c r="C35" s="370" t="s">
        <v>50</v>
      </c>
      <c r="D35" s="371">
        <v>16</v>
      </c>
      <c r="E35" s="361"/>
      <c r="F35" s="343"/>
      <c r="G35" s="352"/>
      <c r="H35" s="352"/>
      <c r="I35" s="352"/>
      <c r="J35" s="351"/>
      <c r="K35" s="365"/>
    </row>
    <row r="36" spans="1:11" ht="12.75" customHeight="1">
      <c r="A36" s="365"/>
      <c r="B36" s="373"/>
      <c r="C36" s="372" t="s">
        <v>14</v>
      </c>
      <c r="D36" s="371">
        <v>16</v>
      </c>
      <c r="E36" s="361"/>
      <c r="F36" s="343"/>
      <c r="G36" s="343"/>
      <c r="H36" s="343"/>
      <c r="I36" s="344"/>
      <c r="J36" s="345"/>
      <c r="K36" s="365"/>
    </row>
    <row r="37" spans="1:11" ht="12.75" customHeight="1">
      <c r="A37" s="365"/>
      <c r="B37" s="362"/>
      <c r="C37" s="374" t="s">
        <v>31</v>
      </c>
      <c r="D37" s="371">
        <v>17</v>
      </c>
      <c r="E37" s="361"/>
      <c r="F37" s="343"/>
      <c r="G37" s="343"/>
      <c r="H37" s="343"/>
      <c r="I37" s="353"/>
      <c r="J37" s="353"/>
      <c r="K37" s="365"/>
    </row>
    <row r="38" spans="1:11" ht="13.5" thickBot="1">
      <c r="A38" s="365"/>
      <c r="B38" s="365"/>
      <c r="C38" s="361"/>
      <c r="D38" s="375"/>
      <c r="E38" s="361"/>
      <c r="F38" s="343"/>
      <c r="G38" s="343"/>
      <c r="H38" s="343"/>
      <c r="I38" s="353"/>
      <c r="J38" s="353"/>
      <c r="K38" s="365"/>
    </row>
    <row r="39" spans="1:11" ht="13.5" customHeight="1" thickBot="1">
      <c r="A39" s="365"/>
      <c r="B39" s="465"/>
      <c r="C39" s="376" t="s">
        <v>29</v>
      </c>
      <c r="D39" s="377">
        <v>18</v>
      </c>
      <c r="E39" s="361"/>
      <c r="F39" s="343"/>
      <c r="G39" s="343"/>
      <c r="H39" s="343"/>
      <c r="I39" s="353"/>
      <c r="J39" s="353"/>
      <c r="K39" s="365"/>
    </row>
    <row r="40" spans="1:11">
      <c r="A40" s="365"/>
      <c r="B40" s="365"/>
      <c r="C40" s="374" t="s">
        <v>30</v>
      </c>
      <c r="D40" s="371">
        <v>18</v>
      </c>
      <c r="E40" s="361"/>
      <c r="F40" s="343"/>
      <c r="G40" s="343"/>
      <c r="H40" s="343"/>
      <c r="I40" s="354"/>
      <c r="J40" s="354"/>
      <c r="K40" s="365"/>
    </row>
    <row r="41" spans="1:11">
      <c r="A41" s="365"/>
      <c r="B41" s="373"/>
      <c r="C41" s="374" t="s">
        <v>0</v>
      </c>
      <c r="D41" s="371">
        <v>19</v>
      </c>
      <c r="E41" s="361"/>
      <c r="F41" s="343"/>
      <c r="G41" s="343"/>
      <c r="H41" s="343"/>
      <c r="I41" s="355"/>
      <c r="J41" s="356"/>
      <c r="K41" s="365"/>
    </row>
    <row r="42" spans="1:11">
      <c r="A42" s="365"/>
      <c r="B42" s="373"/>
      <c r="C42" s="374" t="s">
        <v>16</v>
      </c>
      <c r="D42" s="371">
        <v>19</v>
      </c>
      <c r="E42" s="361"/>
      <c r="F42" s="343"/>
      <c r="G42" s="343"/>
      <c r="H42" s="343"/>
      <c r="I42" s="355"/>
      <c r="J42" s="356"/>
      <c r="K42" s="365"/>
    </row>
    <row r="43" spans="1:11">
      <c r="A43" s="365"/>
      <c r="B43" s="373"/>
      <c r="C43" s="374" t="s">
        <v>1</v>
      </c>
      <c r="D43" s="378">
        <v>19</v>
      </c>
      <c r="E43" s="379"/>
      <c r="F43" s="357"/>
      <c r="G43" s="358"/>
      <c r="H43" s="357"/>
      <c r="I43" s="357"/>
      <c r="J43" s="357"/>
      <c r="K43" s="365"/>
    </row>
    <row r="44" spans="1:11">
      <c r="A44" s="365"/>
      <c r="B44" s="373"/>
      <c r="C44" s="374" t="s">
        <v>22</v>
      </c>
      <c r="D44" s="378">
        <v>19</v>
      </c>
      <c r="E44" s="379"/>
      <c r="F44" s="357"/>
      <c r="G44" s="358"/>
      <c r="H44" s="357"/>
      <c r="I44" s="357"/>
      <c r="J44" s="357"/>
      <c r="K44" s="365"/>
    </row>
    <row r="45" spans="1:11" ht="12.75" customHeight="1" thickBot="1">
      <c r="A45" s="365"/>
      <c r="B45" s="369"/>
      <c r="C45" s="369"/>
      <c r="D45" s="380"/>
      <c r="E45" s="363"/>
      <c r="F45" s="355"/>
      <c r="G45" s="358"/>
      <c r="H45" s="355"/>
      <c r="I45" s="355"/>
      <c r="J45" s="356"/>
      <c r="K45" s="365"/>
    </row>
    <row r="46" spans="1:11" ht="13.5" customHeight="1" thickBot="1">
      <c r="A46" s="365"/>
      <c r="B46" s="399"/>
      <c r="C46" s="376" t="s">
        <v>38</v>
      </c>
      <c r="D46" s="381">
        <v>20</v>
      </c>
      <c r="E46" s="363"/>
      <c r="F46" s="355"/>
      <c r="G46" s="358"/>
      <c r="H46" s="355"/>
      <c r="I46" s="355"/>
      <c r="J46" s="356"/>
      <c r="K46" s="365"/>
    </row>
    <row r="47" spans="1:11">
      <c r="A47" s="365"/>
      <c r="B47" s="365"/>
      <c r="C47" s="374" t="s">
        <v>47</v>
      </c>
      <c r="D47" s="378">
        <v>20</v>
      </c>
      <c r="E47" s="363"/>
      <c r="F47" s="355"/>
      <c r="G47" s="358"/>
      <c r="H47" s="355"/>
      <c r="I47" s="355"/>
      <c r="J47" s="356"/>
      <c r="K47" s="365"/>
    </row>
    <row r="48" spans="1:11" ht="12.75" customHeight="1">
      <c r="A48" s="365"/>
      <c r="B48" s="369"/>
      <c r="C48" s="382" t="s">
        <v>665</v>
      </c>
      <c r="D48" s="383">
        <v>21</v>
      </c>
      <c r="E48" s="363"/>
      <c r="F48" s="355"/>
      <c r="G48" s="358"/>
      <c r="H48" s="355"/>
      <c r="I48" s="355"/>
      <c r="J48" s="356"/>
      <c r="K48" s="365"/>
    </row>
    <row r="49" spans="1:11" ht="11.25" customHeight="1" thickBot="1">
      <c r="A49" s="365"/>
      <c r="B49" s="365"/>
      <c r="C49" s="382"/>
      <c r="D49" s="382"/>
      <c r="E49" s="363"/>
      <c r="F49" s="355"/>
      <c r="G49" s="358"/>
      <c r="H49" s="355"/>
      <c r="I49" s="355"/>
      <c r="J49" s="356"/>
      <c r="K49" s="365"/>
    </row>
    <row r="50" spans="1:11" ht="13.5" thickBot="1">
      <c r="A50" s="365"/>
      <c r="B50" s="395"/>
      <c r="C50" s="384" t="s">
        <v>4</v>
      </c>
      <c r="D50" s="381">
        <v>22</v>
      </c>
      <c r="E50" s="379"/>
      <c r="F50" s="357"/>
      <c r="G50" s="358"/>
      <c r="H50" s="357"/>
      <c r="I50" s="357"/>
      <c r="J50" s="357"/>
      <c r="K50" s="365"/>
    </row>
    <row r="51" spans="1:11" ht="23.25" customHeight="1">
      <c r="A51" s="365"/>
      <c r="B51" s="385"/>
      <c r="C51" s="386"/>
      <c r="D51" s="386"/>
      <c r="E51" s="363"/>
      <c r="F51" s="355"/>
      <c r="G51" s="358"/>
      <c r="H51" s="355"/>
      <c r="I51" s="355"/>
      <c r="J51" s="356"/>
      <c r="K51" s="365"/>
    </row>
    <row r="52" spans="1:11" ht="21" customHeight="1">
      <c r="A52" s="365"/>
      <c r="B52" s="365"/>
      <c r="C52" s="362"/>
      <c r="D52" s="362"/>
      <c r="E52" s="363"/>
      <c r="F52" s="355"/>
      <c r="G52" s="358"/>
      <c r="H52" s="355"/>
      <c r="I52" s="355"/>
      <c r="J52" s="356"/>
      <c r="K52" s="365"/>
    </row>
    <row r="53" spans="1:11" ht="19.5" customHeight="1">
      <c r="A53" s="365"/>
      <c r="B53" s="365"/>
      <c r="C53" s="394" t="s">
        <v>51</v>
      </c>
      <c r="D53" s="364"/>
      <c r="E53" s="363"/>
      <c r="F53" s="355"/>
      <c r="G53" s="358"/>
      <c r="H53" s="355"/>
      <c r="I53" s="355"/>
      <c r="J53" s="356"/>
      <c r="K53" s="365"/>
    </row>
    <row r="54" spans="1:11" ht="9.75" customHeight="1">
      <c r="A54" s="365"/>
      <c r="B54" s="365"/>
      <c r="C54" s="365"/>
      <c r="D54" s="364"/>
      <c r="E54" s="363"/>
      <c r="F54" s="355"/>
      <c r="G54" s="358"/>
      <c r="H54" s="355"/>
      <c r="I54" s="355"/>
      <c r="J54" s="356"/>
      <c r="K54" s="365"/>
    </row>
    <row r="55" spans="1:11" ht="22.5" customHeight="1">
      <c r="A55" s="365"/>
      <c r="B55" s="367" t="s">
        <v>365</v>
      </c>
      <c r="C55" s="1511" t="s">
        <v>651</v>
      </c>
      <c r="D55" s="1511"/>
      <c r="E55" s="1511"/>
      <c r="F55" s="355"/>
      <c r="G55" s="358"/>
      <c r="H55" s="355"/>
      <c r="I55" s="355"/>
      <c r="J55" s="356"/>
      <c r="K55" s="365"/>
    </row>
    <row r="56" spans="1:11" ht="22.5" customHeight="1">
      <c r="A56" s="365"/>
      <c r="B56" s="367" t="s">
        <v>365</v>
      </c>
      <c r="C56" s="466" t="s">
        <v>652</v>
      </c>
      <c r="D56" s="466"/>
      <c r="E56" s="467"/>
      <c r="F56" s="355"/>
      <c r="G56" s="358"/>
      <c r="H56" s="355"/>
      <c r="I56" s="355"/>
      <c r="J56" s="356"/>
      <c r="K56" s="365"/>
    </row>
    <row r="57" spans="1:11" s="175" customFormat="1" ht="18" customHeight="1">
      <c r="A57" s="368"/>
      <c r="B57" s="362"/>
      <c r="C57" s="362"/>
      <c r="D57" s="362"/>
      <c r="E57" s="362"/>
      <c r="F57" s="359"/>
      <c r="G57" s="359"/>
      <c r="H57" s="359"/>
      <c r="I57" s="359"/>
      <c r="J57" s="359"/>
      <c r="K57" s="368"/>
    </row>
    <row r="58" spans="1:11" ht="7.5" customHeight="1">
      <c r="A58" s="365"/>
      <c r="B58" s="365"/>
      <c r="C58" s="366"/>
      <c r="D58" s="366"/>
      <c r="E58" s="366"/>
      <c r="F58" s="366"/>
      <c r="G58" s="366"/>
      <c r="H58" s="366"/>
      <c r="I58" s="366"/>
      <c r="J58" s="366"/>
      <c r="K58" s="366"/>
    </row>
    <row r="59" spans="1:11" ht="21" customHeight="1"/>
    <row r="60" spans="1:11" ht="21" customHeight="1"/>
    <row r="70" spans="10:11" ht="8.25" customHeight="1"/>
    <row r="72" spans="10:11" ht="9" customHeight="1">
      <c r="K72" s="188"/>
    </row>
    <row r="73" spans="10:11" ht="8.25" customHeight="1">
      <c r="J73" s="1512"/>
      <c r="K73" s="1512"/>
    </row>
    <row r="74" spans="10:11" ht="9.75" customHeight="1"/>
  </sheetData>
  <mergeCells count="4">
    <mergeCell ref="B5:D5"/>
    <mergeCell ref="G25:I31"/>
    <mergeCell ref="C55:E55"/>
    <mergeCell ref="J73:K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V69"/>
  <sheetViews>
    <sheetView zoomScaleNormal="100" workbookViewId="0"/>
  </sheetViews>
  <sheetFormatPr defaultRowHeight="12.75"/>
  <cols>
    <col min="1" max="1" width="1" style="536" customWidth="1"/>
    <col min="2" max="2" width="2.5703125" style="536" customWidth="1"/>
    <col min="3" max="3" width="1" style="536" customWidth="1"/>
    <col min="4" max="4" width="11.85546875" style="536" customWidth="1"/>
    <col min="5" max="5" width="17.7109375" style="755" customWidth="1"/>
    <col min="6" max="13" width="8.140625" style="536" customWidth="1"/>
    <col min="14" max="14" width="2.5703125" style="536" customWidth="1"/>
    <col min="15" max="15" width="1" style="536" customWidth="1"/>
    <col min="16" max="16384" width="9.140625" style="536"/>
  </cols>
  <sheetData>
    <row r="1" spans="1:22" ht="13.5" customHeight="1">
      <c r="A1" s="531"/>
      <c r="B1" s="744"/>
      <c r="C1" s="1647"/>
      <c r="D1" s="1647"/>
      <c r="E1" s="745"/>
      <c r="F1" s="535"/>
      <c r="G1" s="535"/>
      <c r="H1" s="535"/>
      <c r="I1" s="535"/>
      <c r="J1" s="1648" t="s">
        <v>388</v>
      </c>
      <c r="K1" s="1648"/>
      <c r="L1" s="1648"/>
      <c r="M1" s="1648"/>
      <c r="N1" s="1648"/>
      <c r="O1" s="531"/>
    </row>
    <row r="2" spans="1:22" ht="6" customHeight="1">
      <c r="A2" s="531"/>
      <c r="B2" s="1460"/>
      <c r="C2" s="1461"/>
      <c r="D2" s="1461"/>
      <c r="E2" s="747"/>
      <c r="F2" s="746"/>
      <c r="G2" s="746"/>
      <c r="H2" s="541"/>
      <c r="I2" s="541"/>
      <c r="J2" s="541"/>
      <c r="K2" s="541"/>
      <c r="L2" s="541"/>
      <c r="M2" s="1649" t="s">
        <v>72</v>
      </c>
      <c r="N2" s="541"/>
      <c r="O2" s="531"/>
    </row>
    <row r="3" spans="1:22" ht="6.75" customHeight="1" thickBot="1">
      <c r="A3" s="531"/>
      <c r="B3" s="609"/>
      <c r="C3" s="541"/>
      <c r="D3" s="541"/>
      <c r="E3" s="748"/>
      <c r="F3" s="541"/>
      <c r="G3" s="541"/>
      <c r="H3" s="541"/>
      <c r="I3" s="541"/>
      <c r="J3" s="541"/>
      <c r="K3" s="541"/>
      <c r="L3" s="541"/>
      <c r="M3" s="1650"/>
      <c r="N3" s="1010"/>
      <c r="O3" s="531"/>
    </row>
    <row r="4" spans="1:22" s="545" customFormat="1" ht="13.5" customHeight="1" thickBot="1">
      <c r="A4" s="543"/>
      <c r="B4" s="731"/>
      <c r="C4" s="1651" t="s">
        <v>268</v>
      </c>
      <c r="D4" s="1652"/>
      <c r="E4" s="1652"/>
      <c r="F4" s="1652"/>
      <c r="G4" s="1652"/>
      <c r="H4" s="1652"/>
      <c r="I4" s="1652"/>
      <c r="J4" s="1652"/>
      <c r="K4" s="1652"/>
      <c r="L4" s="1652"/>
      <c r="M4" s="1653"/>
      <c r="N4" s="541"/>
      <c r="O4" s="541"/>
    </row>
    <row r="5" spans="1:22" ht="4.5" customHeight="1">
      <c r="A5" s="531"/>
      <c r="B5" s="609"/>
      <c r="C5" s="1654" t="s">
        <v>173</v>
      </c>
      <c r="D5" s="1654"/>
      <c r="E5" s="732"/>
      <c r="F5" s="732"/>
      <c r="G5" s="732"/>
      <c r="H5" s="732"/>
      <c r="I5" s="732"/>
      <c r="K5" s="732"/>
      <c r="L5" s="732"/>
      <c r="M5" s="732"/>
      <c r="N5" s="541"/>
      <c r="O5" s="541"/>
    </row>
    <row r="6" spans="1:22" ht="12" customHeight="1">
      <c r="A6" s="531"/>
      <c r="B6" s="609"/>
      <c r="C6" s="1655"/>
      <c r="D6" s="1655"/>
      <c r="E6" s="1126" t="s">
        <v>34</v>
      </c>
      <c r="F6" s="1126" t="s">
        <v>679</v>
      </c>
      <c r="G6" s="1126" t="s">
        <v>34</v>
      </c>
      <c r="H6" s="1126" t="s">
        <v>34</v>
      </c>
      <c r="I6" s="1126"/>
      <c r="J6" s="1126" t="s">
        <v>34</v>
      </c>
      <c r="K6" s="1126" t="s">
        <v>680</v>
      </c>
      <c r="L6" s="1126" t="s">
        <v>34</v>
      </c>
      <c r="M6" s="1126" t="s">
        <v>34</v>
      </c>
      <c r="N6" s="541"/>
      <c r="O6" s="541"/>
    </row>
    <row r="7" spans="1:22" ht="12" customHeight="1">
      <c r="A7" s="531"/>
      <c r="B7" s="609"/>
      <c r="C7" s="546"/>
      <c r="D7" s="546"/>
      <c r="E7" s="1456" t="s">
        <v>697</v>
      </c>
      <c r="F7" s="1656" t="s">
        <v>698</v>
      </c>
      <c r="G7" s="1656"/>
      <c r="H7" s="1656" t="s">
        <v>699</v>
      </c>
      <c r="I7" s="1656"/>
      <c r="J7" s="1656" t="s">
        <v>700</v>
      </c>
      <c r="K7" s="1656"/>
      <c r="L7" s="1657" t="s">
        <v>697</v>
      </c>
      <c r="M7" s="1657"/>
      <c r="N7" s="541"/>
      <c r="O7" s="541"/>
    </row>
    <row r="8" spans="1:22" ht="21.75" customHeight="1">
      <c r="A8" s="531"/>
      <c r="B8" s="749"/>
      <c r="C8" s="1618" t="s">
        <v>70</v>
      </c>
      <c r="D8" s="1618"/>
      <c r="E8" s="750">
        <v>924</v>
      </c>
      <c r="F8" s="1646">
        <v>928.3</v>
      </c>
      <c r="G8" s="1646">
        <v>952.2</v>
      </c>
      <c r="H8" s="1646">
        <v>895.8</v>
      </c>
      <c r="I8" s="1646">
        <v>838.6</v>
      </c>
      <c r="J8" s="1646">
        <v>876.7</v>
      </c>
      <c r="K8" s="1646">
        <v>0</v>
      </c>
      <c r="L8" s="1646">
        <v>835</v>
      </c>
      <c r="M8" s="1646">
        <v>0</v>
      </c>
      <c r="N8" s="751"/>
      <c r="O8" s="541"/>
      <c r="P8" s="785"/>
      <c r="Q8" s="603"/>
    </row>
    <row r="9" spans="1:22" ht="15.75" customHeight="1">
      <c r="A9" s="531"/>
      <c r="B9" s="609"/>
      <c r="C9" s="1645" t="s">
        <v>74</v>
      </c>
      <c r="D9" s="1645"/>
      <c r="E9" s="987">
        <v>466.5</v>
      </c>
      <c r="F9" s="1642">
        <v>453.5</v>
      </c>
      <c r="G9" s="1642">
        <v>504.2</v>
      </c>
      <c r="H9" s="1642">
        <v>446.6</v>
      </c>
      <c r="I9" s="1642">
        <v>432.2</v>
      </c>
      <c r="J9" s="1642">
        <v>439.7</v>
      </c>
      <c r="K9" s="1642">
        <v>0</v>
      </c>
      <c r="L9" s="1642">
        <v>421.2</v>
      </c>
      <c r="M9" s="1642">
        <v>0</v>
      </c>
      <c r="N9" s="541"/>
      <c r="O9" s="110"/>
      <c r="P9" s="603"/>
      <c r="Q9" s="603"/>
      <c r="R9" s="603"/>
      <c r="S9" s="603"/>
    </row>
    <row r="10" spans="1:22" ht="15.75" customHeight="1">
      <c r="A10" s="531"/>
      <c r="B10" s="609"/>
      <c r="C10" s="1645" t="s">
        <v>73</v>
      </c>
      <c r="D10" s="1645"/>
      <c r="E10" s="987">
        <v>457.5</v>
      </c>
      <c r="F10" s="1642">
        <v>474.7</v>
      </c>
      <c r="G10" s="1642">
        <v>447.9</v>
      </c>
      <c r="H10" s="1642">
        <v>449.2</v>
      </c>
      <c r="I10" s="1642">
        <v>406.4</v>
      </c>
      <c r="J10" s="1642">
        <v>437</v>
      </c>
      <c r="K10" s="1642">
        <v>0</v>
      </c>
      <c r="L10" s="1642">
        <v>413.8</v>
      </c>
      <c r="M10" s="1642">
        <v>0</v>
      </c>
      <c r="N10" s="110"/>
      <c r="O10" s="110"/>
      <c r="P10" s="603"/>
      <c r="Q10" s="603"/>
      <c r="R10" s="603"/>
      <c r="S10" s="603"/>
    </row>
    <row r="11" spans="1:22" ht="21.75" customHeight="1">
      <c r="A11" s="531"/>
      <c r="B11" s="609"/>
      <c r="C11" s="1643" t="s">
        <v>269</v>
      </c>
      <c r="D11" s="1643"/>
      <c r="E11" s="752">
        <v>673.3</v>
      </c>
      <c r="F11" s="1644">
        <v>683.2</v>
      </c>
      <c r="G11" s="1644">
        <v>165.9</v>
      </c>
      <c r="H11" s="1644">
        <v>680.5</v>
      </c>
      <c r="I11" s="1644">
        <v>146.80000000000001</v>
      </c>
      <c r="J11" s="1644">
        <v>687.1</v>
      </c>
      <c r="K11" s="1644">
        <v>0</v>
      </c>
      <c r="L11" s="1644">
        <v>658.2</v>
      </c>
      <c r="M11" s="1644">
        <v>0</v>
      </c>
      <c r="N11" s="110"/>
      <c r="O11" s="110"/>
      <c r="P11" s="1012"/>
      <c r="Q11" s="1012"/>
      <c r="R11" s="1012"/>
      <c r="S11" s="1012"/>
      <c r="T11" s="1012"/>
      <c r="U11" s="1012"/>
      <c r="V11" s="1012"/>
    </row>
    <row r="12" spans="1:22" ht="15.75" customHeight="1">
      <c r="A12" s="531"/>
      <c r="B12" s="609"/>
      <c r="C12" s="130"/>
      <c r="D12" s="1011" t="s">
        <v>74</v>
      </c>
      <c r="E12" s="987">
        <v>332.4</v>
      </c>
      <c r="F12" s="1642">
        <v>331.1</v>
      </c>
      <c r="G12" s="1642">
        <v>83.8</v>
      </c>
      <c r="H12" s="1642">
        <v>333.3</v>
      </c>
      <c r="I12" s="1642">
        <v>79.2</v>
      </c>
      <c r="J12" s="1642">
        <v>340.4</v>
      </c>
      <c r="K12" s="1642">
        <v>0</v>
      </c>
      <c r="L12" s="1642">
        <v>328.6</v>
      </c>
      <c r="M12" s="1642">
        <v>0</v>
      </c>
      <c r="N12" s="16"/>
      <c r="O12" s="16"/>
      <c r="P12" s="1012"/>
      <c r="Q12" s="1012"/>
      <c r="R12" s="1012"/>
      <c r="S12" s="1012"/>
      <c r="T12" s="1012"/>
      <c r="U12" s="1012"/>
      <c r="V12" s="1012"/>
    </row>
    <row r="13" spans="1:22" ht="15.75" customHeight="1">
      <c r="A13" s="531"/>
      <c r="B13" s="609"/>
      <c r="C13" s="130"/>
      <c r="D13" s="1011" t="s">
        <v>73</v>
      </c>
      <c r="E13" s="987">
        <v>341</v>
      </c>
      <c r="F13" s="1642">
        <v>352.1</v>
      </c>
      <c r="G13" s="1642">
        <v>82</v>
      </c>
      <c r="H13" s="1642">
        <v>347.1</v>
      </c>
      <c r="I13" s="1642">
        <v>67.599999999999994</v>
      </c>
      <c r="J13" s="1642">
        <v>346.7</v>
      </c>
      <c r="K13" s="1642">
        <v>0</v>
      </c>
      <c r="L13" s="1642">
        <v>329.6</v>
      </c>
      <c r="M13" s="1642">
        <v>0</v>
      </c>
      <c r="N13" s="16"/>
      <c r="O13" s="16"/>
      <c r="P13" s="1012"/>
      <c r="Q13" s="1012"/>
      <c r="R13" s="1012"/>
      <c r="S13" s="1012"/>
      <c r="T13" s="1012"/>
      <c r="U13" s="1012"/>
      <c r="V13" s="1012"/>
    </row>
    <row r="14" spans="1:22" ht="21.75" customHeight="1">
      <c r="A14" s="531"/>
      <c r="B14" s="609"/>
      <c r="C14" s="1643" t="s">
        <v>175</v>
      </c>
      <c r="D14" s="1643"/>
      <c r="E14" s="752">
        <v>203.1</v>
      </c>
      <c r="F14" s="1644">
        <v>205.3</v>
      </c>
      <c r="G14" s="1644">
        <v>270.5</v>
      </c>
      <c r="H14" s="1644">
        <v>184.3</v>
      </c>
      <c r="I14" s="1644">
        <v>222.1</v>
      </c>
      <c r="J14" s="1644">
        <v>163.80000000000001</v>
      </c>
      <c r="K14" s="1644">
        <v>0</v>
      </c>
      <c r="L14" s="1644">
        <v>149.4</v>
      </c>
      <c r="M14" s="1644">
        <v>0</v>
      </c>
      <c r="N14" s="195"/>
      <c r="O14" s="110"/>
      <c r="P14" s="1012"/>
      <c r="Q14" s="1012"/>
      <c r="R14" s="1012"/>
      <c r="S14" s="1012"/>
      <c r="T14" s="1012"/>
      <c r="U14" s="1012"/>
      <c r="V14" s="1012"/>
    </row>
    <row r="15" spans="1:22" ht="15.75" customHeight="1">
      <c r="A15" s="531"/>
      <c r="B15" s="609"/>
      <c r="C15" s="130"/>
      <c r="D15" s="1011" t="s">
        <v>74</v>
      </c>
      <c r="E15" s="987">
        <v>112</v>
      </c>
      <c r="F15" s="1642">
        <v>104.3</v>
      </c>
      <c r="G15" s="1642">
        <v>134</v>
      </c>
      <c r="H15" s="1642">
        <v>97.7</v>
      </c>
      <c r="I15" s="1642">
        <v>106.6</v>
      </c>
      <c r="J15" s="1642">
        <v>87.2</v>
      </c>
      <c r="K15" s="1642">
        <v>0</v>
      </c>
      <c r="L15" s="1642">
        <v>80</v>
      </c>
      <c r="M15" s="1642">
        <v>0</v>
      </c>
      <c r="N15" s="16"/>
      <c r="O15" s="16"/>
      <c r="P15" s="1012"/>
      <c r="Q15" s="1012"/>
      <c r="R15" s="1012"/>
      <c r="S15" s="1012"/>
      <c r="T15" s="1012"/>
      <c r="U15" s="1012"/>
      <c r="V15" s="1012"/>
    </row>
    <row r="16" spans="1:22" ht="15.75" customHeight="1">
      <c r="A16" s="531"/>
      <c r="B16" s="609"/>
      <c r="C16" s="130"/>
      <c r="D16" s="1011" t="s">
        <v>73</v>
      </c>
      <c r="E16" s="987">
        <v>91.1</v>
      </c>
      <c r="F16" s="1642">
        <v>101</v>
      </c>
      <c r="G16" s="1642">
        <v>136.6</v>
      </c>
      <c r="H16" s="1642">
        <v>86.6</v>
      </c>
      <c r="I16" s="1642">
        <v>115.4</v>
      </c>
      <c r="J16" s="1642">
        <v>76.7</v>
      </c>
      <c r="K16" s="1642">
        <v>0</v>
      </c>
      <c r="L16" s="1642">
        <v>69.5</v>
      </c>
      <c r="M16" s="1642">
        <v>0</v>
      </c>
      <c r="N16" s="16"/>
      <c r="O16" s="16"/>
      <c r="P16" s="1012"/>
      <c r="Q16" s="1012"/>
      <c r="R16" s="1012"/>
      <c r="S16" s="1012"/>
      <c r="T16" s="1012"/>
      <c r="U16" s="1012"/>
      <c r="V16" s="1012"/>
    </row>
    <row r="17" spans="1:22" ht="21.75" customHeight="1">
      <c r="A17" s="531"/>
      <c r="B17" s="609"/>
      <c r="C17" s="1643" t="s">
        <v>270</v>
      </c>
      <c r="D17" s="1643"/>
      <c r="E17" s="752">
        <v>47.5</v>
      </c>
      <c r="F17" s="1644">
        <v>39.799999999999997</v>
      </c>
      <c r="G17" s="1644">
        <v>219.1</v>
      </c>
      <c r="H17" s="1644">
        <v>31.1</v>
      </c>
      <c r="I17" s="1644">
        <v>201.1</v>
      </c>
      <c r="J17" s="1644">
        <v>25.8</v>
      </c>
      <c r="K17" s="1644">
        <v>0</v>
      </c>
      <c r="L17" s="1644">
        <v>27.3</v>
      </c>
      <c r="M17" s="1644">
        <v>0</v>
      </c>
      <c r="N17" s="195"/>
      <c r="O17" s="110"/>
      <c r="P17" s="1012"/>
      <c r="Q17" s="1012"/>
      <c r="R17" s="1012"/>
      <c r="S17" s="1012"/>
      <c r="T17" s="1012"/>
      <c r="U17" s="1012"/>
      <c r="V17" s="1012"/>
    </row>
    <row r="18" spans="1:22" ht="15.75" customHeight="1">
      <c r="A18" s="531"/>
      <c r="B18" s="609"/>
      <c r="C18" s="130"/>
      <c r="D18" s="1011" t="s">
        <v>74</v>
      </c>
      <c r="E18" s="987">
        <v>22.1</v>
      </c>
      <c r="F18" s="1642">
        <v>18.2</v>
      </c>
      <c r="G18" s="1642">
        <v>112.7</v>
      </c>
      <c r="H18" s="1642">
        <v>15.6</v>
      </c>
      <c r="I18" s="1642">
        <v>95</v>
      </c>
      <c r="J18" s="1642">
        <v>12.1</v>
      </c>
      <c r="K18" s="1642">
        <v>0</v>
      </c>
      <c r="L18" s="1642">
        <v>12.6</v>
      </c>
      <c r="M18" s="1642">
        <v>0</v>
      </c>
      <c r="N18" s="16"/>
      <c r="O18" s="16"/>
      <c r="P18" s="1012"/>
      <c r="Q18" s="1012"/>
      <c r="R18" s="1012"/>
      <c r="S18" s="1012"/>
      <c r="T18" s="1012"/>
      <c r="U18" s="1012"/>
      <c r="V18" s="1012"/>
    </row>
    <row r="19" spans="1:22" ht="15.75" customHeight="1">
      <c r="A19" s="531"/>
      <c r="B19" s="609"/>
      <c r="C19" s="130"/>
      <c r="D19" s="1011" t="s">
        <v>73</v>
      </c>
      <c r="E19" s="987">
        <v>25.4</v>
      </c>
      <c r="F19" s="1642">
        <v>21.6</v>
      </c>
      <c r="G19" s="1642">
        <v>106.4</v>
      </c>
      <c r="H19" s="1642">
        <v>15.5</v>
      </c>
      <c r="I19" s="1642">
        <v>106</v>
      </c>
      <c r="J19" s="1642">
        <v>13.7</v>
      </c>
      <c r="K19" s="1642">
        <v>0</v>
      </c>
      <c r="L19" s="1642">
        <v>14.7</v>
      </c>
      <c r="M19" s="1642">
        <v>0</v>
      </c>
      <c r="N19" s="16"/>
      <c r="O19" s="16"/>
      <c r="P19" s="1012"/>
      <c r="Q19" s="1012"/>
      <c r="R19" s="1012"/>
      <c r="S19" s="1012"/>
      <c r="T19" s="1012"/>
      <c r="U19" s="1012"/>
      <c r="V19" s="1012"/>
    </row>
    <row r="20" spans="1:22" ht="13.5" customHeight="1">
      <c r="A20" s="531"/>
      <c r="B20" s="609"/>
      <c r="C20" s="614" t="s">
        <v>271</v>
      </c>
      <c r="D20" s="128"/>
      <c r="E20" s="585"/>
      <c r="F20" s="128"/>
      <c r="G20" s="753" t="s">
        <v>90</v>
      </c>
      <c r="H20" s="128"/>
      <c r="I20" s="128"/>
      <c r="J20" s="128"/>
      <c r="K20" s="128"/>
      <c r="L20" s="128"/>
      <c r="M20" s="128"/>
      <c r="N20" s="541"/>
      <c r="O20" s="531"/>
      <c r="P20" s="1012"/>
      <c r="Q20" s="1012"/>
      <c r="R20" s="1012"/>
      <c r="S20" s="1012"/>
      <c r="T20" s="1012"/>
      <c r="U20" s="1012"/>
      <c r="V20" s="1012"/>
    </row>
    <row r="21" spans="1:22" ht="25.5" customHeight="1" thickBot="1">
      <c r="A21" s="531"/>
      <c r="B21" s="609"/>
      <c r="C21" s="1455"/>
      <c r="D21" s="1455"/>
      <c r="E21" s="754"/>
      <c r="F21" s="546"/>
      <c r="G21" s="546"/>
      <c r="H21" s="678"/>
      <c r="I21" s="678"/>
      <c r="J21" s="678"/>
      <c r="K21" s="678"/>
      <c r="L21" s="678"/>
      <c r="M21" s="1010" t="s">
        <v>72</v>
      </c>
      <c r="N21" s="541"/>
      <c r="O21" s="531"/>
      <c r="P21" s="1012"/>
      <c r="Q21" s="1012"/>
      <c r="R21" s="1012"/>
      <c r="S21" s="1012"/>
      <c r="T21" s="1012"/>
      <c r="U21" s="1012"/>
      <c r="V21" s="1012"/>
    </row>
    <row r="22" spans="1:22" ht="13.5" thickBot="1">
      <c r="A22" s="531"/>
      <c r="B22" s="609"/>
      <c r="C22" s="1636" t="s">
        <v>465</v>
      </c>
      <c r="D22" s="1637"/>
      <c r="E22" s="1637"/>
      <c r="F22" s="1637"/>
      <c r="G22" s="1637"/>
      <c r="H22" s="1637"/>
      <c r="I22" s="1637"/>
      <c r="J22" s="1637"/>
      <c r="K22" s="1637"/>
      <c r="L22" s="1637"/>
      <c r="M22" s="1638"/>
      <c r="N22" s="541"/>
      <c r="O22" s="531"/>
      <c r="P22" s="1012"/>
      <c r="Q22" s="1012"/>
      <c r="R22" s="1012"/>
      <c r="S22" s="1012"/>
      <c r="T22" s="1012"/>
      <c r="U22" s="1012"/>
      <c r="V22" s="1012"/>
    </row>
    <row r="23" spans="1:22" ht="3" customHeight="1">
      <c r="A23" s="531"/>
      <c r="B23" s="609"/>
      <c r="C23" s="541"/>
      <c r="D23" s="541"/>
      <c r="E23" s="748"/>
      <c r="F23" s="541"/>
      <c r="G23" s="541"/>
      <c r="H23" s="541"/>
      <c r="I23" s="541"/>
      <c r="J23" s="541"/>
      <c r="K23" s="734"/>
      <c r="L23" s="734"/>
      <c r="M23" s="1010"/>
      <c r="N23" s="541"/>
      <c r="O23" s="531"/>
      <c r="P23" s="1012"/>
      <c r="Q23" s="1012"/>
      <c r="R23" s="1012"/>
      <c r="S23" s="1012"/>
      <c r="T23" s="1012"/>
      <c r="U23" s="1012"/>
      <c r="V23" s="1012"/>
    </row>
    <row r="24" spans="1:22" ht="13.5" customHeight="1">
      <c r="A24" s="531"/>
      <c r="B24" s="609"/>
      <c r="C24" s="1623"/>
      <c r="D24" s="1623"/>
      <c r="E24" s="1639"/>
      <c r="F24" s="1640">
        <v>2011</v>
      </c>
      <c r="G24" s="1640"/>
      <c r="H24" s="1640"/>
      <c r="I24" s="1640"/>
      <c r="J24" s="1640"/>
      <c r="K24" s="1640"/>
      <c r="L24" s="1640"/>
      <c r="M24" s="1640"/>
      <c r="N24" s="539"/>
      <c r="O24" s="531"/>
      <c r="P24" s="1012"/>
      <c r="Q24" s="1012"/>
      <c r="R24" s="1012"/>
      <c r="S24" s="1012"/>
      <c r="T24" s="1012"/>
      <c r="U24" s="1012"/>
      <c r="V24" s="1012"/>
    </row>
    <row r="25" spans="1:22" s="545" customFormat="1" ht="34.5" customHeight="1">
      <c r="A25" s="543"/>
      <c r="B25" s="731"/>
      <c r="C25" s="756"/>
      <c r="D25" s="756"/>
      <c r="E25" s="1639"/>
      <c r="F25" s="1641" t="s">
        <v>482</v>
      </c>
      <c r="G25" s="1641"/>
      <c r="H25" s="1641" t="s">
        <v>483</v>
      </c>
      <c r="I25" s="1641"/>
      <c r="J25" s="1641" t="s">
        <v>484</v>
      </c>
      <c r="K25" s="1641"/>
      <c r="L25" s="1641" t="s">
        <v>485</v>
      </c>
      <c r="M25" s="1641"/>
      <c r="N25" s="539"/>
      <c r="O25" s="543"/>
      <c r="P25" s="1012"/>
      <c r="Q25" s="1012"/>
      <c r="R25" s="1012"/>
      <c r="S25" s="1012"/>
      <c r="T25" s="1012"/>
      <c r="U25" s="1012"/>
      <c r="V25" s="1012"/>
    </row>
    <row r="26" spans="1:22" s="573" customFormat="1" ht="18.75" customHeight="1">
      <c r="A26" s="569"/>
      <c r="B26" s="1013"/>
      <c r="C26" s="1632" t="s">
        <v>70</v>
      </c>
      <c r="D26" s="1632"/>
      <c r="E26" s="1014"/>
      <c r="F26" s="1633">
        <f>SUM(F27:G47)</f>
        <v>277811</v>
      </c>
      <c r="G26" s="1633"/>
      <c r="H26" s="1634">
        <f>SUM(H27:I47)</f>
        <v>1293611</v>
      </c>
      <c r="I26" s="1634"/>
      <c r="J26" s="1635">
        <v>7.9</v>
      </c>
      <c r="K26" s="1635"/>
      <c r="L26" s="1635">
        <v>4.7</v>
      </c>
      <c r="M26" s="1635"/>
      <c r="N26" s="1015"/>
      <c r="O26" s="569"/>
      <c r="Q26" s="1012"/>
    </row>
    <row r="27" spans="1:22" s="573" customFormat="1" ht="18.75" customHeight="1">
      <c r="A27" s="569"/>
      <c r="B27" s="1013"/>
      <c r="C27" s="1016"/>
      <c r="D27" s="610" t="s">
        <v>446</v>
      </c>
      <c r="E27" s="1014"/>
      <c r="F27" s="1628">
        <v>2298</v>
      </c>
      <c r="G27" s="1628"/>
      <c r="H27" s="1628">
        <v>12001</v>
      </c>
      <c r="I27" s="1628"/>
      <c r="J27" s="1629">
        <v>3</v>
      </c>
      <c r="K27" s="1629"/>
      <c r="L27" s="1629">
        <v>5.2</v>
      </c>
      <c r="M27" s="1629"/>
      <c r="N27" s="1015"/>
      <c r="O27" s="569"/>
      <c r="Q27" s="1012"/>
    </row>
    <row r="28" spans="1:22" s="573" customFormat="1" ht="18.75" customHeight="1">
      <c r="A28" s="569"/>
      <c r="B28" s="1013"/>
      <c r="C28" s="1017"/>
      <c r="D28" s="610" t="s">
        <v>447</v>
      </c>
      <c r="E28" s="1014"/>
      <c r="F28" s="1628">
        <v>1128</v>
      </c>
      <c r="G28" s="1628"/>
      <c r="H28" s="1628">
        <v>8861</v>
      </c>
      <c r="I28" s="1628"/>
      <c r="J28" s="1629">
        <v>4.3</v>
      </c>
      <c r="K28" s="1629"/>
      <c r="L28" s="1629">
        <v>7.9</v>
      </c>
      <c r="M28" s="1629"/>
      <c r="N28" s="1015"/>
      <c r="O28" s="569"/>
      <c r="Q28" s="1012"/>
    </row>
    <row r="29" spans="1:22" s="573" customFormat="1" ht="18.75" customHeight="1">
      <c r="A29" s="569"/>
      <c r="B29" s="1013"/>
      <c r="C29" s="1017"/>
      <c r="D29" s="610" t="s">
        <v>448</v>
      </c>
      <c r="E29" s="1014"/>
      <c r="F29" s="1628">
        <v>38355</v>
      </c>
      <c r="G29" s="1628"/>
      <c r="H29" s="1628">
        <v>306655</v>
      </c>
      <c r="I29" s="1628"/>
      <c r="J29" s="1629">
        <v>7.2</v>
      </c>
      <c r="K29" s="1629"/>
      <c r="L29" s="1629">
        <v>8</v>
      </c>
      <c r="M29" s="1629"/>
      <c r="N29" s="1015"/>
      <c r="O29" s="569"/>
      <c r="Q29" s="1012"/>
    </row>
    <row r="30" spans="1:22" s="573" customFormat="1" ht="18.75" customHeight="1">
      <c r="A30" s="569"/>
      <c r="B30" s="1013"/>
      <c r="C30" s="1017"/>
      <c r="D30" s="610" t="s">
        <v>449</v>
      </c>
      <c r="E30" s="1014"/>
      <c r="F30" s="1628">
        <v>1112</v>
      </c>
      <c r="G30" s="1628"/>
      <c r="H30" s="1628">
        <v>4522</v>
      </c>
      <c r="I30" s="1628"/>
      <c r="J30" s="1629">
        <v>5.9</v>
      </c>
      <c r="K30" s="1629"/>
      <c r="L30" s="1629">
        <v>4.0999999999999996</v>
      </c>
      <c r="M30" s="1629"/>
      <c r="N30" s="1015"/>
      <c r="O30" s="569"/>
      <c r="Q30" s="1012"/>
    </row>
    <row r="31" spans="1:22" s="573" customFormat="1" ht="18.75" customHeight="1">
      <c r="A31" s="569"/>
      <c r="B31" s="1013"/>
      <c r="C31" s="1017"/>
      <c r="D31" s="610" t="s">
        <v>450</v>
      </c>
      <c r="E31" s="1014"/>
      <c r="F31" s="1628">
        <v>3085</v>
      </c>
      <c r="G31" s="1628"/>
      <c r="H31" s="1628">
        <v>23431</v>
      </c>
      <c r="I31" s="1628"/>
      <c r="J31" s="1629">
        <v>4.9000000000000004</v>
      </c>
      <c r="K31" s="1629"/>
      <c r="L31" s="1629">
        <v>7.6</v>
      </c>
      <c r="M31" s="1629"/>
      <c r="N31" s="1015"/>
      <c r="O31" s="569"/>
      <c r="Q31" s="1012"/>
    </row>
    <row r="32" spans="1:22" s="573" customFormat="1" ht="18.75" customHeight="1">
      <c r="A32" s="569"/>
      <c r="B32" s="1013"/>
      <c r="C32" s="1017"/>
      <c r="D32" s="610" t="s">
        <v>451</v>
      </c>
      <c r="E32" s="1014"/>
      <c r="F32" s="1628">
        <v>76726</v>
      </c>
      <c r="G32" s="1628"/>
      <c r="H32" s="1628">
        <v>316447</v>
      </c>
      <c r="I32" s="1628"/>
      <c r="J32" s="1629">
        <v>17.399999999999999</v>
      </c>
      <c r="K32" s="1629"/>
      <c r="L32" s="1629">
        <v>4.0999999999999996</v>
      </c>
      <c r="M32" s="1629"/>
      <c r="N32" s="1015"/>
      <c r="O32" s="569"/>
      <c r="Q32" s="1012"/>
    </row>
    <row r="33" spans="1:17" s="573" customFormat="1" ht="18.75" customHeight="1">
      <c r="A33" s="569"/>
      <c r="B33" s="1013"/>
      <c r="C33" s="1017"/>
      <c r="D33" s="610" t="s">
        <v>452</v>
      </c>
      <c r="E33" s="1014"/>
      <c r="F33" s="1628">
        <v>51671</v>
      </c>
      <c r="G33" s="1628"/>
      <c r="H33" s="1628">
        <v>204905</v>
      </c>
      <c r="I33" s="1628"/>
      <c r="J33" s="1629">
        <v>5.2</v>
      </c>
      <c r="K33" s="1629"/>
      <c r="L33" s="1629">
        <v>4</v>
      </c>
      <c r="M33" s="1629"/>
      <c r="N33" s="1015"/>
      <c r="O33" s="569"/>
      <c r="Q33" s="1012"/>
    </row>
    <row r="34" spans="1:17" s="573" customFormat="1" ht="18.75" customHeight="1">
      <c r="A34" s="569"/>
      <c r="B34" s="1013"/>
      <c r="C34" s="1017"/>
      <c r="D34" s="610" t="s">
        <v>453</v>
      </c>
      <c r="E34" s="1014"/>
      <c r="F34" s="1628">
        <v>7533</v>
      </c>
      <c r="G34" s="1628"/>
      <c r="H34" s="1628">
        <v>52551</v>
      </c>
      <c r="I34" s="1628"/>
      <c r="J34" s="1629">
        <v>4.9000000000000004</v>
      </c>
      <c r="K34" s="1629"/>
      <c r="L34" s="1629">
        <v>7</v>
      </c>
      <c r="M34" s="1629"/>
      <c r="N34" s="1015"/>
      <c r="O34" s="569"/>
      <c r="Q34" s="1012"/>
    </row>
    <row r="35" spans="1:17" s="573" customFormat="1" ht="18.75" customHeight="1">
      <c r="A35" s="569"/>
      <c r="B35" s="1013"/>
      <c r="C35" s="1017"/>
      <c r="D35" s="610" t="s">
        <v>454</v>
      </c>
      <c r="E35" s="1014"/>
      <c r="F35" s="1628">
        <v>13031</v>
      </c>
      <c r="G35" s="1628"/>
      <c r="H35" s="1628">
        <v>64769</v>
      </c>
      <c r="I35" s="1628"/>
      <c r="J35" s="1629">
        <v>3.7</v>
      </c>
      <c r="K35" s="1629"/>
      <c r="L35" s="1629">
        <v>5</v>
      </c>
      <c r="M35" s="1629"/>
      <c r="N35" s="1015"/>
      <c r="O35" s="569"/>
      <c r="Q35" s="1012"/>
    </row>
    <row r="36" spans="1:17" s="573" customFormat="1" ht="18.75" customHeight="1">
      <c r="A36" s="569"/>
      <c r="B36" s="1013"/>
      <c r="C36" s="1017"/>
      <c r="D36" s="610" t="s">
        <v>455</v>
      </c>
      <c r="E36" s="1014"/>
      <c r="F36" s="1628">
        <v>3866</v>
      </c>
      <c r="G36" s="1628"/>
      <c r="H36" s="1628">
        <v>11787</v>
      </c>
      <c r="I36" s="1628"/>
      <c r="J36" s="1629">
        <v>7.9</v>
      </c>
      <c r="K36" s="1629"/>
      <c r="L36" s="1629">
        <v>3</v>
      </c>
      <c r="M36" s="1629"/>
      <c r="N36" s="1015"/>
      <c r="O36" s="569"/>
      <c r="Q36" s="1012"/>
    </row>
    <row r="37" spans="1:17" s="573" customFormat="1" ht="18.75" customHeight="1">
      <c r="A37" s="569"/>
      <c r="B37" s="1013"/>
      <c r="C37" s="1017"/>
      <c r="D37" s="610" t="s">
        <v>456</v>
      </c>
      <c r="E37" s="1014"/>
      <c r="F37" s="1628">
        <v>3030</v>
      </c>
      <c r="G37" s="1628"/>
      <c r="H37" s="1628">
        <v>18900</v>
      </c>
      <c r="I37" s="1628"/>
      <c r="J37" s="1629">
        <v>2.5</v>
      </c>
      <c r="K37" s="1629"/>
      <c r="L37" s="1629">
        <v>6.2</v>
      </c>
      <c r="M37" s="1629"/>
      <c r="N37" s="1015"/>
      <c r="O37" s="569"/>
      <c r="Q37" s="1012"/>
    </row>
    <row r="38" spans="1:17" s="573" customFormat="1" ht="18.75" customHeight="1">
      <c r="A38" s="569"/>
      <c r="B38" s="1013"/>
      <c r="C38" s="1017"/>
      <c r="D38" s="610" t="s">
        <v>457</v>
      </c>
      <c r="E38" s="1014"/>
      <c r="F38" s="1628">
        <v>977</v>
      </c>
      <c r="G38" s="1628"/>
      <c r="H38" s="1628">
        <v>2857</v>
      </c>
      <c r="I38" s="1628"/>
      <c r="J38" s="1629">
        <v>3.1</v>
      </c>
      <c r="K38" s="1629"/>
      <c r="L38" s="1629">
        <v>2.9</v>
      </c>
      <c r="M38" s="1629"/>
      <c r="N38" s="1015"/>
      <c r="O38" s="569"/>
      <c r="Q38" s="1012"/>
    </row>
    <row r="39" spans="1:17" s="573" customFormat="1" ht="18.75" customHeight="1">
      <c r="A39" s="569"/>
      <c r="B39" s="1013"/>
      <c r="C39" s="1017"/>
      <c r="D39" s="610" t="s">
        <v>458</v>
      </c>
      <c r="E39" s="1014"/>
      <c r="F39" s="1628">
        <v>13315</v>
      </c>
      <c r="G39" s="1628"/>
      <c r="H39" s="1628">
        <v>34903</v>
      </c>
      <c r="I39" s="1628"/>
      <c r="J39" s="1629">
        <v>8.6</v>
      </c>
      <c r="K39" s="1629"/>
      <c r="L39" s="1629">
        <v>2.6</v>
      </c>
      <c r="M39" s="1629"/>
      <c r="N39" s="1015"/>
      <c r="O39" s="569"/>
      <c r="Q39" s="1012"/>
    </row>
    <row r="40" spans="1:17" s="573" customFormat="1" ht="18.75" customHeight="1">
      <c r="A40" s="569"/>
      <c r="B40" s="1013"/>
      <c r="C40" s="1017"/>
      <c r="D40" s="610" t="s">
        <v>459</v>
      </c>
      <c r="E40" s="1014"/>
      <c r="F40" s="1628">
        <v>47648</v>
      </c>
      <c r="G40" s="1628"/>
      <c r="H40" s="1628">
        <v>133758</v>
      </c>
      <c r="I40" s="1628"/>
      <c r="J40" s="1629">
        <v>46.7</v>
      </c>
      <c r="K40" s="1629"/>
      <c r="L40" s="1629">
        <v>2.8</v>
      </c>
      <c r="M40" s="1629"/>
      <c r="N40" s="1015"/>
      <c r="O40" s="569"/>
      <c r="Q40" s="1012"/>
    </row>
    <row r="41" spans="1:17" s="573" customFormat="1" ht="18.75" customHeight="1">
      <c r="A41" s="569"/>
      <c r="B41" s="1013"/>
      <c r="C41" s="1017"/>
      <c r="D41" s="610" t="s">
        <v>460</v>
      </c>
      <c r="E41" s="1014"/>
      <c r="F41" s="1628">
        <v>537</v>
      </c>
      <c r="G41" s="1628"/>
      <c r="H41" s="1628">
        <v>2739</v>
      </c>
      <c r="I41" s="1628"/>
      <c r="J41" s="1629">
        <v>5.7</v>
      </c>
      <c r="K41" s="1629"/>
      <c r="L41" s="1629">
        <v>5.0999999999999996</v>
      </c>
      <c r="M41" s="1629"/>
      <c r="N41" s="1015"/>
      <c r="O41" s="569"/>
      <c r="Q41" s="1012"/>
    </row>
    <row r="42" spans="1:17" s="573" customFormat="1" ht="18.75" customHeight="1">
      <c r="A42" s="569"/>
      <c r="B42" s="1013"/>
      <c r="C42" s="1017"/>
      <c r="D42" s="610" t="s">
        <v>461</v>
      </c>
      <c r="E42" s="1014"/>
      <c r="F42" s="1628">
        <v>1464</v>
      </c>
      <c r="G42" s="1628"/>
      <c r="H42" s="1628">
        <v>10551</v>
      </c>
      <c r="I42" s="1628"/>
      <c r="J42" s="1629">
        <v>3.3</v>
      </c>
      <c r="K42" s="1629"/>
      <c r="L42" s="1629">
        <v>7.2</v>
      </c>
      <c r="M42" s="1629"/>
      <c r="N42" s="1015"/>
      <c r="O42" s="569"/>
      <c r="Q42" s="1012"/>
    </row>
    <row r="43" spans="1:17" s="573" customFormat="1" ht="18.75" customHeight="1">
      <c r="A43" s="569"/>
      <c r="B43" s="1013"/>
      <c r="C43" s="1017"/>
      <c r="D43" s="610" t="s">
        <v>462</v>
      </c>
      <c r="E43" s="1014"/>
      <c r="F43" s="1628">
        <v>8655</v>
      </c>
      <c r="G43" s="1628"/>
      <c r="H43" s="1628">
        <v>70463</v>
      </c>
      <c r="I43" s="1628"/>
      <c r="J43" s="1629">
        <v>3.8</v>
      </c>
      <c r="K43" s="1629"/>
      <c r="L43" s="1629">
        <v>8.1</v>
      </c>
      <c r="M43" s="1629"/>
      <c r="N43" s="1015"/>
      <c r="O43" s="569"/>
      <c r="Q43" s="1012"/>
    </row>
    <row r="44" spans="1:17" s="1021" customFormat="1" ht="18.75" customHeight="1">
      <c r="A44" s="1018"/>
      <c r="B44" s="1019"/>
      <c r="C44" s="1009"/>
      <c r="D44" s="610" t="s">
        <v>463</v>
      </c>
      <c r="E44" s="735"/>
      <c r="F44" s="1630">
        <v>704</v>
      </c>
      <c r="G44" s="1630"/>
      <c r="H44" s="1628">
        <v>3222</v>
      </c>
      <c r="I44" s="1628"/>
      <c r="J44" s="1629">
        <v>3.4</v>
      </c>
      <c r="K44" s="1629"/>
      <c r="L44" s="1629">
        <v>4.5999999999999996</v>
      </c>
      <c r="M44" s="1629"/>
      <c r="N44" s="1020"/>
      <c r="O44" s="1018"/>
      <c r="Q44" s="1012"/>
    </row>
    <row r="45" spans="1:17" s="1021" customFormat="1" ht="18.75" customHeight="1">
      <c r="A45" s="1018"/>
      <c r="B45" s="1019"/>
      <c r="C45" s="1009"/>
      <c r="D45" s="610" t="s">
        <v>464</v>
      </c>
      <c r="E45" s="735"/>
      <c r="F45" s="1630">
        <v>2668</v>
      </c>
      <c r="G45" s="1630"/>
      <c r="H45" s="1628">
        <v>10257</v>
      </c>
      <c r="I45" s="1628"/>
      <c r="J45" s="1629">
        <v>2.4</v>
      </c>
      <c r="K45" s="1629"/>
      <c r="L45" s="1629">
        <v>3.8</v>
      </c>
      <c r="M45" s="1629"/>
      <c r="N45" s="1020"/>
      <c r="O45" s="1018"/>
      <c r="Q45" s="1012"/>
    </row>
    <row r="46" spans="1:17" s="1021" customFormat="1" ht="18.75" customHeight="1">
      <c r="A46" s="1018"/>
      <c r="B46" s="1019"/>
      <c r="C46" s="1009"/>
      <c r="D46" s="610" t="s">
        <v>655</v>
      </c>
      <c r="E46" s="735"/>
      <c r="F46" s="1467"/>
      <c r="G46" s="1467">
        <v>0</v>
      </c>
      <c r="H46" s="1628">
        <v>0</v>
      </c>
      <c r="I46" s="1628"/>
      <c r="J46" s="1629">
        <v>0</v>
      </c>
      <c r="K46" s="1629"/>
      <c r="L46" s="1629">
        <v>0</v>
      </c>
      <c r="M46" s="1629"/>
      <c r="N46" s="1020"/>
      <c r="O46" s="1018"/>
      <c r="Q46" s="1012"/>
    </row>
    <row r="47" spans="1:17" s="1021" customFormat="1" ht="18.75" customHeight="1">
      <c r="A47" s="1018"/>
      <c r="B47" s="1019"/>
      <c r="C47" s="1009"/>
      <c r="D47" s="610" t="s">
        <v>656</v>
      </c>
      <c r="E47" s="735"/>
      <c r="F47" s="1631">
        <v>8</v>
      </c>
      <c r="G47" s="1631"/>
      <c r="H47" s="1628">
        <v>32</v>
      </c>
      <c r="I47" s="1628"/>
      <c r="J47" s="1629">
        <v>8</v>
      </c>
      <c r="K47" s="1629"/>
      <c r="L47" s="1629">
        <v>4</v>
      </c>
      <c r="M47" s="1629"/>
      <c r="N47" s="1020"/>
      <c r="O47" s="1018"/>
      <c r="Q47" s="1012"/>
    </row>
    <row r="48" spans="1:17" s="547" customFormat="1" ht="15.75" customHeight="1">
      <c r="A48" s="757"/>
      <c r="B48" s="758"/>
      <c r="C48" s="986" t="s">
        <v>466</v>
      </c>
      <c r="D48" s="743"/>
      <c r="E48" s="983"/>
      <c r="F48" s="985"/>
      <c r="G48" s="538"/>
      <c r="I48" s="984"/>
      <c r="J48" s="984"/>
      <c r="K48" s="984"/>
      <c r="L48" s="984"/>
      <c r="M48" s="984"/>
      <c r="N48" s="538"/>
      <c r="O48" s="757"/>
    </row>
    <row r="49" spans="1:18" s="763" customFormat="1" ht="13.5" customHeight="1">
      <c r="A49" s="760"/>
      <c r="B49" s="761"/>
      <c r="C49" s="775" t="s">
        <v>657</v>
      </c>
      <c r="D49" s="776"/>
      <c r="E49" s="777"/>
      <c r="F49" s="778"/>
      <c r="G49" s="778"/>
      <c r="H49" s="778"/>
      <c r="I49" s="778"/>
      <c r="J49" s="778"/>
      <c r="K49" s="778"/>
      <c r="L49" s="778"/>
      <c r="M49" s="779"/>
      <c r="N49" s="762"/>
      <c r="O49" s="760"/>
    </row>
    <row r="50" spans="1:18" s="566" customFormat="1" ht="13.5" customHeight="1">
      <c r="A50" s="562"/>
      <c r="B50" s="766">
        <v>12</v>
      </c>
      <c r="C50" s="1627">
        <v>41609</v>
      </c>
      <c r="D50" s="1627"/>
      <c r="E50" s="1627"/>
      <c r="F50" s="196"/>
      <c r="G50" s="196"/>
      <c r="H50" s="196"/>
      <c r="I50" s="196"/>
      <c r="J50" s="196"/>
      <c r="K50" s="196"/>
      <c r="L50" s="196"/>
      <c r="M50" s="196"/>
      <c r="N50" s="765"/>
      <c r="O50" s="562"/>
    </row>
    <row r="51" spans="1:18" s="566" customFormat="1" ht="14.25" customHeight="1">
      <c r="A51" s="767"/>
      <c r="B51" s="768"/>
      <c r="C51" s="769"/>
      <c r="D51" s="197"/>
      <c r="E51" s="586"/>
      <c r="F51" s="197"/>
      <c r="G51" s="197"/>
      <c r="H51" s="197"/>
      <c r="I51" s="197"/>
      <c r="J51" s="197"/>
      <c r="K51" s="197"/>
      <c r="L51" s="197"/>
      <c r="M51" s="197"/>
      <c r="N51" s="770"/>
      <c r="O51" s="767"/>
    </row>
    <row r="52" spans="1:18" ht="13.5" customHeight="1">
      <c r="A52" s="561"/>
      <c r="B52" s="561"/>
      <c r="C52" s="561"/>
      <c r="D52" s="561"/>
      <c r="E52" s="772"/>
      <c r="F52" s="771"/>
      <c r="G52" s="771"/>
      <c r="H52" s="771"/>
      <c r="I52" s="771"/>
      <c r="J52" s="771"/>
      <c r="K52" s="771"/>
      <c r="L52" s="1022"/>
      <c r="M52" s="1022"/>
      <c r="N52" s="674"/>
      <c r="O52" s="773"/>
      <c r="P52" s="674"/>
      <c r="Q52" s="674"/>
      <c r="R52" s="674"/>
    </row>
    <row r="53" spans="1:18">
      <c r="J53" s="674"/>
      <c r="K53" s="674"/>
      <c r="L53" s="674"/>
      <c r="M53" s="674"/>
      <c r="N53" s="674"/>
      <c r="O53" s="674"/>
      <c r="P53" s="674"/>
      <c r="Q53" s="674"/>
      <c r="R53" s="674"/>
    </row>
    <row r="54" spans="1:18">
      <c r="J54" s="674"/>
      <c r="K54" s="674"/>
      <c r="L54" s="674"/>
      <c r="M54" s="674"/>
      <c r="N54" s="674"/>
      <c r="O54" s="674"/>
      <c r="P54" s="674"/>
      <c r="Q54" s="674"/>
      <c r="R54" s="674"/>
    </row>
    <row r="55" spans="1:18">
      <c r="J55" s="674"/>
      <c r="K55" s="674"/>
      <c r="L55" s="674"/>
      <c r="M55" s="674"/>
      <c r="N55" s="674"/>
      <c r="O55" s="674"/>
      <c r="P55" s="674"/>
      <c r="Q55" s="674"/>
      <c r="R55" s="674"/>
    </row>
    <row r="56" spans="1:18">
      <c r="J56" s="674"/>
      <c r="K56" s="674"/>
      <c r="L56" s="674"/>
      <c r="M56" s="674"/>
      <c r="N56" s="674"/>
      <c r="O56" s="674"/>
      <c r="P56" s="674"/>
      <c r="Q56" s="674"/>
      <c r="R56" s="674"/>
    </row>
    <row r="57" spans="1:18">
      <c r="J57" s="1023"/>
      <c r="K57" s="674"/>
      <c r="L57" s="674"/>
      <c r="M57" s="674"/>
      <c r="N57" s="674"/>
      <c r="O57" s="674"/>
      <c r="P57" s="674"/>
      <c r="Q57" s="674"/>
      <c r="R57" s="674"/>
    </row>
    <row r="58" spans="1:18">
      <c r="J58" s="674"/>
      <c r="K58" s="674"/>
      <c r="L58" s="674"/>
      <c r="M58" s="674"/>
      <c r="N58" s="674"/>
      <c r="O58" s="674"/>
      <c r="P58" s="674"/>
      <c r="Q58" s="674"/>
      <c r="R58" s="674"/>
    </row>
    <row r="59" spans="1:18">
      <c r="J59" s="674"/>
      <c r="K59" s="674"/>
      <c r="L59" s="674"/>
      <c r="M59" s="1024"/>
      <c r="N59" s="674"/>
      <c r="O59" s="674"/>
      <c r="P59" s="674"/>
      <c r="Q59" s="674"/>
      <c r="R59" s="674"/>
    </row>
    <row r="60" spans="1:18">
      <c r="J60" s="674"/>
      <c r="K60" s="674"/>
      <c r="L60" s="674"/>
      <c r="M60" s="674"/>
      <c r="N60" s="674"/>
      <c r="O60" s="674"/>
      <c r="P60" s="674"/>
      <c r="Q60" s="674"/>
      <c r="R60" s="674"/>
    </row>
    <row r="61" spans="1:18">
      <c r="J61" s="674"/>
      <c r="K61" s="674"/>
      <c r="L61" s="674"/>
      <c r="M61" s="674"/>
      <c r="N61" s="674"/>
      <c r="O61" s="674"/>
      <c r="P61" s="674"/>
      <c r="Q61" s="674"/>
      <c r="R61" s="674"/>
    </row>
    <row r="62" spans="1:18">
      <c r="J62" s="674"/>
      <c r="K62" s="674"/>
      <c r="L62" s="674"/>
      <c r="M62" s="674"/>
      <c r="N62" s="674"/>
      <c r="O62" s="674"/>
      <c r="P62" s="674"/>
      <c r="Q62" s="674"/>
      <c r="R62" s="674"/>
    </row>
    <row r="63" spans="1:18">
      <c r="J63" s="674"/>
      <c r="K63" s="674"/>
      <c r="L63" s="674"/>
      <c r="M63" s="674"/>
      <c r="N63" s="674"/>
      <c r="O63" s="674"/>
      <c r="P63" s="674"/>
      <c r="Q63" s="674"/>
      <c r="R63" s="674"/>
    </row>
    <row r="69" spans="7:7">
      <c r="G69" s="541"/>
    </row>
  </sheetData>
  <mergeCells count="160">
    <mergeCell ref="C1:D1"/>
    <mergeCell ref="J1:N1"/>
    <mergeCell ref="M2:M3"/>
    <mergeCell ref="C4:M4"/>
    <mergeCell ref="C5:D6"/>
    <mergeCell ref="F7:G7"/>
    <mergeCell ref="H7:I7"/>
    <mergeCell ref="J7:K7"/>
    <mergeCell ref="L7:M7"/>
    <mergeCell ref="C8:D8"/>
    <mergeCell ref="F8:G8"/>
    <mergeCell ref="H8:I8"/>
    <mergeCell ref="J8:K8"/>
    <mergeCell ref="L8:M8"/>
    <mergeCell ref="C9:D9"/>
    <mergeCell ref="F9:G9"/>
    <mergeCell ref="H9:I9"/>
    <mergeCell ref="J9:K9"/>
    <mergeCell ref="L9:M9"/>
    <mergeCell ref="F12:G12"/>
    <mergeCell ref="H12:I12"/>
    <mergeCell ref="J12:K12"/>
    <mergeCell ref="L12:M12"/>
    <mergeCell ref="F13:G13"/>
    <mergeCell ref="H13:I13"/>
    <mergeCell ref="J13:K13"/>
    <mergeCell ref="L13:M13"/>
    <mergeCell ref="C10:D10"/>
    <mergeCell ref="F10:G10"/>
    <mergeCell ref="H10:I10"/>
    <mergeCell ref="J10:K10"/>
    <mergeCell ref="L10:M10"/>
    <mergeCell ref="C11:D11"/>
    <mergeCell ref="F11:G11"/>
    <mergeCell ref="H11:I11"/>
    <mergeCell ref="J11:K11"/>
    <mergeCell ref="L11:M11"/>
    <mergeCell ref="C14:D14"/>
    <mergeCell ref="F14:G14"/>
    <mergeCell ref="H14:I14"/>
    <mergeCell ref="J14:K14"/>
    <mergeCell ref="L14:M14"/>
    <mergeCell ref="F15:G15"/>
    <mergeCell ref="H15:I15"/>
    <mergeCell ref="J15:K15"/>
    <mergeCell ref="L15:M15"/>
    <mergeCell ref="F16:G16"/>
    <mergeCell ref="H16:I16"/>
    <mergeCell ref="J16:K16"/>
    <mergeCell ref="L16:M16"/>
    <mergeCell ref="C17:D17"/>
    <mergeCell ref="F17:G17"/>
    <mergeCell ref="H17:I17"/>
    <mergeCell ref="J17:K17"/>
    <mergeCell ref="L17:M17"/>
    <mergeCell ref="C22:M22"/>
    <mergeCell ref="C24:D24"/>
    <mergeCell ref="E24:E25"/>
    <mergeCell ref="F24:M24"/>
    <mergeCell ref="F25:G25"/>
    <mergeCell ref="H25:I25"/>
    <mergeCell ref="J25:K25"/>
    <mergeCell ref="L25:M25"/>
    <mergeCell ref="F18:G18"/>
    <mergeCell ref="H18:I18"/>
    <mergeCell ref="J18:K18"/>
    <mergeCell ref="L18:M18"/>
    <mergeCell ref="F19:G19"/>
    <mergeCell ref="H19:I19"/>
    <mergeCell ref="J19:K19"/>
    <mergeCell ref="L19:M19"/>
    <mergeCell ref="C26:D26"/>
    <mergeCell ref="F26:G26"/>
    <mergeCell ref="H26:I26"/>
    <mergeCell ref="J26:K26"/>
    <mergeCell ref="L26:M26"/>
    <mergeCell ref="F27:G27"/>
    <mergeCell ref="H27:I27"/>
    <mergeCell ref="J27:K27"/>
    <mergeCell ref="L27:M27"/>
    <mergeCell ref="F30:G30"/>
    <mergeCell ref="H30:I30"/>
    <mergeCell ref="J30:K30"/>
    <mergeCell ref="L30:M30"/>
    <mergeCell ref="F31:G31"/>
    <mergeCell ref="H31:I31"/>
    <mergeCell ref="J31:K31"/>
    <mergeCell ref="L31:M31"/>
    <mergeCell ref="F28:G28"/>
    <mergeCell ref="H28:I28"/>
    <mergeCell ref="J28:K28"/>
    <mergeCell ref="L28:M28"/>
    <mergeCell ref="F29:G29"/>
    <mergeCell ref="H29:I29"/>
    <mergeCell ref="J29:K29"/>
    <mergeCell ref="L29:M29"/>
    <mergeCell ref="F34:G34"/>
    <mergeCell ref="H34:I34"/>
    <mergeCell ref="J34:K34"/>
    <mergeCell ref="L34:M34"/>
    <mergeCell ref="F35:G35"/>
    <mergeCell ref="H35:I35"/>
    <mergeCell ref="J35:K35"/>
    <mergeCell ref="L35:M35"/>
    <mergeCell ref="F32:G32"/>
    <mergeCell ref="H32:I32"/>
    <mergeCell ref="J32:K32"/>
    <mergeCell ref="L32:M32"/>
    <mergeCell ref="F33:G33"/>
    <mergeCell ref="H33:I33"/>
    <mergeCell ref="J33:K33"/>
    <mergeCell ref="L33:M33"/>
    <mergeCell ref="F38:G38"/>
    <mergeCell ref="H38:I38"/>
    <mergeCell ref="J38:K38"/>
    <mergeCell ref="L38:M38"/>
    <mergeCell ref="F39:G39"/>
    <mergeCell ref="H39:I39"/>
    <mergeCell ref="J39:K39"/>
    <mergeCell ref="L39:M39"/>
    <mergeCell ref="F36:G36"/>
    <mergeCell ref="H36:I36"/>
    <mergeCell ref="J36:K36"/>
    <mergeCell ref="L36:M36"/>
    <mergeCell ref="F37:G37"/>
    <mergeCell ref="H37:I37"/>
    <mergeCell ref="J37:K37"/>
    <mergeCell ref="L37:M37"/>
    <mergeCell ref="F42:G42"/>
    <mergeCell ref="H42:I42"/>
    <mergeCell ref="J42:K42"/>
    <mergeCell ref="L42:M42"/>
    <mergeCell ref="F43:G43"/>
    <mergeCell ref="H43:I43"/>
    <mergeCell ref="J43:K43"/>
    <mergeCell ref="L43:M43"/>
    <mergeCell ref="F40:G40"/>
    <mergeCell ref="H40:I40"/>
    <mergeCell ref="J40:K40"/>
    <mergeCell ref="L40:M40"/>
    <mergeCell ref="F41:G41"/>
    <mergeCell ref="H41:I41"/>
    <mergeCell ref="J41:K41"/>
    <mergeCell ref="L41:M41"/>
    <mergeCell ref="C50:E50"/>
    <mergeCell ref="H46:I46"/>
    <mergeCell ref="J46:K46"/>
    <mergeCell ref="L46:M46"/>
    <mergeCell ref="H47:I47"/>
    <mergeCell ref="J47:K47"/>
    <mergeCell ref="L47:M47"/>
    <mergeCell ref="F44:G44"/>
    <mergeCell ref="H44:I44"/>
    <mergeCell ref="J44:K44"/>
    <mergeCell ref="L44:M44"/>
    <mergeCell ref="F45:G45"/>
    <mergeCell ref="H45:I45"/>
    <mergeCell ref="J45:K45"/>
    <mergeCell ref="L45:M45"/>
    <mergeCell ref="F47:G47"/>
  </mergeCells>
  <conditionalFormatting sqref="E7:M7">
    <cfRule type="cellIs" dxfId="5"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dimension ref="A1:AT82"/>
  <sheetViews>
    <sheetView zoomScaleNormal="100" workbookViewId="0"/>
  </sheetViews>
  <sheetFormatPr defaultRowHeight="12.75"/>
  <cols>
    <col min="1" max="1" width="1" style="228" customWidth="1"/>
    <col min="2" max="2" width="2.42578125" style="228" customWidth="1"/>
    <col min="3" max="3" width="2" style="228" customWidth="1"/>
    <col min="4" max="4" width="23.5703125" style="228" customWidth="1"/>
    <col min="5" max="5" width="0.140625" style="228" customWidth="1"/>
    <col min="6" max="6" width="7.7109375" style="228" customWidth="1"/>
    <col min="7" max="7" width="0.140625" style="228" hidden="1" customWidth="1"/>
    <col min="8" max="8" width="7.7109375" style="228" customWidth="1"/>
    <col min="9" max="9" width="0.140625" style="228" customWidth="1"/>
    <col min="10" max="10" width="8.140625" style="228" customWidth="1"/>
    <col min="11" max="11" width="0.140625" style="228" customWidth="1"/>
    <col min="12" max="14" width="7.7109375" style="228" customWidth="1"/>
    <col min="15" max="15" width="0.140625" style="228" customWidth="1"/>
    <col min="16" max="16" width="7.7109375" style="228" customWidth="1"/>
    <col min="17" max="17" width="0.140625" style="228" customWidth="1"/>
    <col min="18" max="18" width="7.85546875" style="228" customWidth="1"/>
    <col min="19" max="19" width="0.140625" style="228" customWidth="1"/>
    <col min="20" max="20" width="7.7109375" style="228" customWidth="1"/>
    <col min="21" max="21" width="2.5703125" style="228" customWidth="1"/>
    <col min="22" max="22" width="1" style="228" customWidth="1"/>
    <col min="23" max="23" width="8.140625" style="228" customWidth="1"/>
    <col min="24" max="24" width="7.85546875" style="228" bestFit="1" customWidth="1"/>
    <col min="25" max="25" width="0.85546875" style="228" customWidth="1"/>
    <col min="26" max="26" width="7.85546875" style="228" bestFit="1" customWidth="1"/>
    <col min="27" max="27" width="0.7109375" style="228" customWidth="1"/>
    <col min="28" max="28" width="7.28515625" style="228" customWidth="1"/>
    <col min="29" max="29" width="0.7109375" style="228" customWidth="1"/>
    <col min="30" max="30" width="7.5703125" style="228" customWidth="1"/>
    <col min="31" max="31" width="0.7109375" style="228" customWidth="1"/>
    <col min="32" max="32" width="7.85546875" style="228" customWidth="1"/>
    <col min="33" max="33" width="1.140625" style="228" customWidth="1"/>
    <col min="34" max="34" width="7.5703125" style="228" customWidth="1"/>
    <col min="35" max="35" width="1.140625" style="228" customWidth="1"/>
    <col min="36" max="36" width="8.140625" style="228" customWidth="1"/>
    <col min="37" max="37" width="0.85546875" style="228" customWidth="1"/>
    <col min="38" max="38" width="8.140625" style="228" customWidth="1"/>
    <col min="39" max="39" width="1.140625" style="228" customWidth="1"/>
    <col min="40" max="40" width="8.140625" style="228" customWidth="1"/>
    <col min="41" max="226" width="9.140625" style="228"/>
    <col min="227" max="227" width="1" style="228" customWidth="1"/>
    <col min="228" max="228" width="2.42578125" style="228" customWidth="1"/>
    <col min="229" max="229" width="2" style="228" customWidth="1"/>
    <col min="230" max="230" width="24.42578125" style="228" customWidth="1"/>
    <col min="231" max="233" width="3.85546875" style="228" customWidth="1"/>
    <col min="234" max="234" width="4" style="228" customWidth="1"/>
    <col min="235" max="235" width="4.140625" style="228" customWidth="1"/>
    <col min="236" max="238" width="3.85546875" style="228" customWidth="1"/>
    <col min="239" max="240" width="4.140625" style="228" customWidth="1"/>
    <col min="241" max="244" width="3.85546875" style="228" customWidth="1"/>
    <col min="245" max="245" width="4.28515625" style="228" customWidth="1"/>
    <col min="246" max="246" width="4.140625" style="228" customWidth="1"/>
    <col min="247" max="248" width="3.85546875" style="228" customWidth="1"/>
    <col min="249" max="249" width="2.5703125" style="228" customWidth="1"/>
    <col min="250" max="250" width="1" style="228" customWidth="1"/>
    <col min="251" max="254" width="0" style="228" hidden="1" customWidth="1"/>
    <col min="255" max="271" width="5.28515625" style="228" customWidth="1"/>
    <col min="272" max="482" width="9.140625" style="228"/>
    <col min="483" max="483" width="1" style="228" customWidth="1"/>
    <col min="484" max="484" width="2.42578125" style="228" customWidth="1"/>
    <col min="485" max="485" width="2" style="228" customWidth="1"/>
    <col min="486" max="486" width="24.42578125" style="228" customWidth="1"/>
    <col min="487" max="489" width="3.85546875" style="228" customWidth="1"/>
    <col min="490" max="490" width="4" style="228" customWidth="1"/>
    <col min="491" max="491" width="4.140625" style="228" customWidth="1"/>
    <col min="492" max="494" width="3.85546875" style="228" customWidth="1"/>
    <col min="495" max="496" width="4.140625" style="228" customWidth="1"/>
    <col min="497" max="500" width="3.85546875" style="228" customWidth="1"/>
    <col min="501" max="501" width="4.28515625" style="228" customWidth="1"/>
    <col min="502" max="502" width="4.140625" style="228" customWidth="1"/>
    <col min="503" max="504" width="3.85546875" style="228" customWidth="1"/>
    <col min="505" max="505" width="2.5703125" style="228" customWidth="1"/>
    <col min="506" max="506" width="1" style="228" customWidth="1"/>
    <col min="507" max="510" width="0" style="228" hidden="1" customWidth="1"/>
    <col min="511" max="527" width="5.28515625" style="228" customWidth="1"/>
    <col min="528" max="738" width="9.140625" style="228"/>
    <col min="739" max="739" width="1" style="228" customWidth="1"/>
    <col min="740" max="740" width="2.42578125" style="228" customWidth="1"/>
    <col min="741" max="741" width="2" style="228" customWidth="1"/>
    <col min="742" max="742" width="24.42578125" style="228" customWidth="1"/>
    <col min="743" max="745" width="3.85546875" style="228" customWidth="1"/>
    <col min="746" max="746" width="4" style="228" customWidth="1"/>
    <col min="747" max="747" width="4.140625" style="228" customWidth="1"/>
    <col min="748" max="750" width="3.85546875" style="228" customWidth="1"/>
    <col min="751" max="752" width="4.140625" style="228" customWidth="1"/>
    <col min="753" max="756" width="3.85546875" style="228" customWidth="1"/>
    <col min="757" max="757" width="4.28515625" style="228" customWidth="1"/>
    <col min="758" max="758" width="4.140625" style="228" customWidth="1"/>
    <col min="759" max="760" width="3.85546875" style="228" customWidth="1"/>
    <col min="761" max="761" width="2.5703125" style="228" customWidth="1"/>
    <col min="762" max="762" width="1" style="228" customWidth="1"/>
    <col min="763" max="766" width="0" style="228" hidden="1" customWidth="1"/>
    <col min="767" max="783" width="5.28515625" style="228" customWidth="1"/>
    <col min="784" max="994" width="9.140625" style="228"/>
    <col min="995" max="995" width="1" style="228" customWidth="1"/>
    <col min="996" max="996" width="2.42578125" style="228" customWidth="1"/>
    <col min="997" max="997" width="2" style="228" customWidth="1"/>
    <col min="998" max="998" width="24.42578125" style="228" customWidth="1"/>
    <col min="999" max="1001" width="3.85546875" style="228" customWidth="1"/>
    <col min="1002" max="1002" width="4" style="228" customWidth="1"/>
    <col min="1003" max="1003" width="4.140625" style="228" customWidth="1"/>
    <col min="1004" max="1006" width="3.85546875" style="228" customWidth="1"/>
    <col min="1007" max="1008" width="4.140625" style="228" customWidth="1"/>
    <col min="1009" max="1012" width="3.85546875" style="228" customWidth="1"/>
    <col min="1013" max="1013" width="4.28515625" style="228" customWidth="1"/>
    <col min="1014" max="1014" width="4.140625" style="228" customWidth="1"/>
    <col min="1015" max="1016" width="3.85546875" style="228" customWidth="1"/>
    <col min="1017" max="1017" width="2.5703125" style="228" customWidth="1"/>
    <col min="1018" max="1018" width="1" style="228" customWidth="1"/>
    <col min="1019" max="1022" width="0" style="228" hidden="1" customWidth="1"/>
    <col min="1023" max="1039" width="5.28515625" style="228" customWidth="1"/>
    <col min="1040" max="1250" width="9.140625" style="228"/>
    <col min="1251" max="1251" width="1" style="228" customWidth="1"/>
    <col min="1252" max="1252" width="2.42578125" style="228" customWidth="1"/>
    <col min="1253" max="1253" width="2" style="228" customWidth="1"/>
    <col min="1254" max="1254" width="24.42578125" style="228" customWidth="1"/>
    <col min="1255" max="1257" width="3.85546875" style="228" customWidth="1"/>
    <col min="1258" max="1258" width="4" style="228" customWidth="1"/>
    <col min="1259" max="1259" width="4.140625" style="228" customWidth="1"/>
    <col min="1260" max="1262" width="3.85546875" style="228" customWidth="1"/>
    <col min="1263" max="1264" width="4.140625" style="228" customWidth="1"/>
    <col min="1265" max="1268" width="3.85546875" style="228" customWidth="1"/>
    <col min="1269" max="1269" width="4.28515625" style="228" customWidth="1"/>
    <col min="1270" max="1270" width="4.140625" style="228" customWidth="1"/>
    <col min="1271" max="1272" width="3.85546875" style="228" customWidth="1"/>
    <col min="1273" max="1273" width="2.5703125" style="228" customWidth="1"/>
    <col min="1274" max="1274" width="1" style="228" customWidth="1"/>
    <col min="1275" max="1278" width="0" style="228" hidden="1" customWidth="1"/>
    <col min="1279" max="1295" width="5.28515625" style="228" customWidth="1"/>
    <col min="1296" max="1506" width="9.140625" style="228"/>
    <col min="1507" max="1507" width="1" style="228" customWidth="1"/>
    <col min="1508" max="1508" width="2.42578125" style="228" customWidth="1"/>
    <col min="1509" max="1509" width="2" style="228" customWidth="1"/>
    <col min="1510" max="1510" width="24.42578125" style="228" customWidth="1"/>
    <col min="1511" max="1513" width="3.85546875" style="228" customWidth="1"/>
    <col min="1514" max="1514" width="4" style="228" customWidth="1"/>
    <col min="1515" max="1515" width="4.140625" style="228" customWidth="1"/>
    <col min="1516" max="1518" width="3.85546875" style="228" customWidth="1"/>
    <col min="1519" max="1520" width="4.140625" style="228" customWidth="1"/>
    <col min="1521" max="1524" width="3.85546875" style="228" customWidth="1"/>
    <col min="1525" max="1525" width="4.28515625" style="228" customWidth="1"/>
    <col min="1526" max="1526" width="4.140625" style="228" customWidth="1"/>
    <col min="1527" max="1528" width="3.85546875" style="228" customWidth="1"/>
    <col min="1529" max="1529" width="2.5703125" style="228" customWidth="1"/>
    <col min="1530" max="1530" width="1" style="228" customWidth="1"/>
    <col min="1531" max="1534" width="0" style="228" hidden="1" customWidth="1"/>
    <col min="1535" max="1551" width="5.28515625" style="228" customWidth="1"/>
    <col min="1552" max="1762" width="9.140625" style="228"/>
    <col min="1763" max="1763" width="1" style="228" customWidth="1"/>
    <col min="1764" max="1764" width="2.42578125" style="228" customWidth="1"/>
    <col min="1765" max="1765" width="2" style="228" customWidth="1"/>
    <col min="1766" max="1766" width="24.42578125" style="228" customWidth="1"/>
    <col min="1767" max="1769" width="3.85546875" style="228" customWidth="1"/>
    <col min="1770" max="1770" width="4" style="228" customWidth="1"/>
    <col min="1771" max="1771" width="4.140625" style="228" customWidth="1"/>
    <col min="1772" max="1774" width="3.85546875" style="228" customWidth="1"/>
    <col min="1775" max="1776" width="4.140625" style="228" customWidth="1"/>
    <col min="1777" max="1780" width="3.85546875" style="228" customWidth="1"/>
    <col min="1781" max="1781" width="4.28515625" style="228" customWidth="1"/>
    <col min="1782" max="1782" width="4.140625" style="228" customWidth="1"/>
    <col min="1783" max="1784" width="3.85546875" style="228" customWidth="1"/>
    <col min="1785" max="1785" width="2.5703125" style="228" customWidth="1"/>
    <col min="1786" max="1786" width="1" style="228" customWidth="1"/>
    <col min="1787" max="1790" width="0" style="228" hidden="1" customWidth="1"/>
    <col min="1791" max="1807" width="5.28515625" style="228" customWidth="1"/>
    <col min="1808" max="2018" width="9.140625" style="228"/>
    <col min="2019" max="2019" width="1" style="228" customWidth="1"/>
    <col min="2020" max="2020" width="2.42578125" style="228" customWidth="1"/>
    <col min="2021" max="2021" width="2" style="228" customWidth="1"/>
    <col min="2022" max="2022" width="24.42578125" style="228" customWidth="1"/>
    <col min="2023" max="2025" width="3.85546875" style="228" customWidth="1"/>
    <col min="2026" max="2026" width="4" style="228" customWidth="1"/>
    <col min="2027" max="2027" width="4.140625" style="228" customWidth="1"/>
    <col min="2028" max="2030" width="3.85546875" style="228" customWidth="1"/>
    <col min="2031" max="2032" width="4.140625" style="228" customWidth="1"/>
    <col min="2033" max="2036" width="3.85546875" style="228" customWidth="1"/>
    <col min="2037" max="2037" width="4.28515625" style="228" customWidth="1"/>
    <col min="2038" max="2038" width="4.140625" style="228" customWidth="1"/>
    <col min="2039" max="2040" width="3.85546875" style="228" customWidth="1"/>
    <col min="2041" max="2041" width="2.5703125" style="228" customWidth="1"/>
    <col min="2042" max="2042" width="1" style="228" customWidth="1"/>
    <col min="2043" max="2046" width="0" style="228" hidden="1" customWidth="1"/>
    <col min="2047" max="2063" width="5.28515625" style="228" customWidth="1"/>
    <col min="2064" max="2274" width="9.140625" style="228"/>
    <col min="2275" max="2275" width="1" style="228" customWidth="1"/>
    <col min="2276" max="2276" width="2.42578125" style="228" customWidth="1"/>
    <col min="2277" max="2277" width="2" style="228" customWidth="1"/>
    <col min="2278" max="2278" width="24.42578125" style="228" customWidth="1"/>
    <col min="2279" max="2281" width="3.85546875" style="228" customWidth="1"/>
    <col min="2282" max="2282" width="4" style="228" customWidth="1"/>
    <col min="2283" max="2283" width="4.140625" style="228" customWidth="1"/>
    <col min="2284" max="2286" width="3.85546875" style="228" customWidth="1"/>
    <col min="2287" max="2288" width="4.140625" style="228" customWidth="1"/>
    <col min="2289" max="2292" width="3.85546875" style="228" customWidth="1"/>
    <col min="2293" max="2293" width="4.28515625" style="228" customWidth="1"/>
    <col min="2294" max="2294" width="4.140625" style="228" customWidth="1"/>
    <col min="2295" max="2296" width="3.85546875" style="228" customWidth="1"/>
    <col min="2297" max="2297" width="2.5703125" style="228" customWidth="1"/>
    <col min="2298" max="2298" width="1" style="228" customWidth="1"/>
    <col min="2299" max="2302" width="0" style="228" hidden="1" customWidth="1"/>
    <col min="2303" max="2319" width="5.28515625" style="228" customWidth="1"/>
    <col min="2320" max="2530" width="9.140625" style="228"/>
    <col min="2531" max="2531" width="1" style="228" customWidth="1"/>
    <col min="2532" max="2532" width="2.42578125" style="228" customWidth="1"/>
    <col min="2533" max="2533" width="2" style="228" customWidth="1"/>
    <col min="2534" max="2534" width="24.42578125" style="228" customWidth="1"/>
    <col min="2535" max="2537" width="3.85546875" style="228" customWidth="1"/>
    <col min="2538" max="2538" width="4" style="228" customWidth="1"/>
    <col min="2539" max="2539" width="4.140625" style="228" customWidth="1"/>
    <col min="2540" max="2542" width="3.85546875" style="228" customWidth="1"/>
    <col min="2543" max="2544" width="4.140625" style="228" customWidth="1"/>
    <col min="2545" max="2548" width="3.85546875" style="228" customWidth="1"/>
    <col min="2549" max="2549" width="4.28515625" style="228" customWidth="1"/>
    <col min="2550" max="2550" width="4.140625" style="228" customWidth="1"/>
    <col min="2551" max="2552" width="3.85546875" style="228" customWidth="1"/>
    <col min="2553" max="2553" width="2.5703125" style="228" customWidth="1"/>
    <col min="2554" max="2554" width="1" style="228" customWidth="1"/>
    <col min="2555" max="2558" width="0" style="228" hidden="1" customWidth="1"/>
    <col min="2559" max="2575" width="5.28515625" style="228" customWidth="1"/>
    <col min="2576" max="2786" width="9.140625" style="228"/>
    <col min="2787" max="2787" width="1" style="228" customWidth="1"/>
    <col min="2788" max="2788" width="2.42578125" style="228" customWidth="1"/>
    <col min="2789" max="2789" width="2" style="228" customWidth="1"/>
    <col min="2790" max="2790" width="24.42578125" style="228" customWidth="1"/>
    <col min="2791" max="2793" width="3.85546875" style="228" customWidth="1"/>
    <col min="2794" max="2794" width="4" style="228" customWidth="1"/>
    <col min="2795" max="2795" width="4.140625" style="228" customWidth="1"/>
    <col min="2796" max="2798" width="3.85546875" style="228" customWidth="1"/>
    <col min="2799" max="2800" width="4.140625" style="228" customWidth="1"/>
    <col min="2801" max="2804" width="3.85546875" style="228" customWidth="1"/>
    <col min="2805" max="2805" width="4.28515625" style="228" customWidth="1"/>
    <col min="2806" max="2806" width="4.140625" style="228" customWidth="1"/>
    <col min="2807" max="2808" width="3.85546875" style="228" customWidth="1"/>
    <col min="2809" max="2809" width="2.5703125" style="228" customWidth="1"/>
    <col min="2810" max="2810" width="1" style="228" customWidth="1"/>
    <col min="2811" max="2814" width="0" style="228" hidden="1" customWidth="1"/>
    <col min="2815" max="2831" width="5.28515625" style="228" customWidth="1"/>
    <col min="2832" max="3042" width="9.140625" style="228"/>
    <col min="3043" max="3043" width="1" style="228" customWidth="1"/>
    <col min="3044" max="3044" width="2.42578125" style="228" customWidth="1"/>
    <col min="3045" max="3045" width="2" style="228" customWidth="1"/>
    <col min="3046" max="3046" width="24.42578125" style="228" customWidth="1"/>
    <col min="3047" max="3049" width="3.85546875" style="228" customWidth="1"/>
    <col min="3050" max="3050" width="4" style="228" customWidth="1"/>
    <col min="3051" max="3051" width="4.140625" style="228" customWidth="1"/>
    <col min="3052" max="3054" width="3.85546875" style="228" customWidth="1"/>
    <col min="3055" max="3056" width="4.140625" style="228" customWidth="1"/>
    <col min="3057" max="3060" width="3.85546875" style="228" customWidth="1"/>
    <col min="3061" max="3061" width="4.28515625" style="228" customWidth="1"/>
    <col min="3062" max="3062" width="4.140625" style="228" customWidth="1"/>
    <col min="3063" max="3064" width="3.85546875" style="228" customWidth="1"/>
    <col min="3065" max="3065" width="2.5703125" style="228" customWidth="1"/>
    <col min="3066" max="3066" width="1" style="228" customWidth="1"/>
    <col min="3067" max="3070" width="0" style="228" hidden="1" customWidth="1"/>
    <col min="3071" max="3087" width="5.28515625" style="228" customWidth="1"/>
    <col min="3088" max="3298" width="9.140625" style="228"/>
    <col min="3299" max="3299" width="1" style="228" customWidth="1"/>
    <col min="3300" max="3300" width="2.42578125" style="228" customWidth="1"/>
    <col min="3301" max="3301" width="2" style="228" customWidth="1"/>
    <col min="3302" max="3302" width="24.42578125" style="228" customWidth="1"/>
    <col min="3303" max="3305" width="3.85546875" style="228" customWidth="1"/>
    <col min="3306" max="3306" width="4" style="228" customWidth="1"/>
    <col min="3307" max="3307" width="4.140625" style="228" customWidth="1"/>
    <col min="3308" max="3310" width="3.85546875" style="228" customWidth="1"/>
    <col min="3311" max="3312" width="4.140625" style="228" customWidth="1"/>
    <col min="3313" max="3316" width="3.85546875" style="228" customWidth="1"/>
    <col min="3317" max="3317" width="4.28515625" style="228" customWidth="1"/>
    <col min="3318" max="3318" width="4.140625" style="228" customWidth="1"/>
    <col min="3319" max="3320" width="3.85546875" style="228" customWidth="1"/>
    <col min="3321" max="3321" width="2.5703125" style="228" customWidth="1"/>
    <col min="3322" max="3322" width="1" style="228" customWidth="1"/>
    <col min="3323" max="3326" width="0" style="228" hidden="1" customWidth="1"/>
    <col min="3327" max="3343" width="5.28515625" style="228" customWidth="1"/>
    <col min="3344" max="3554" width="9.140625" style="228"/>
    <col min="3555" max="3555" width="1" style="228" customWidth="1"/>
    <col min="3556" max="3556" width="2.42578125" style="228" customWidth="1"/>
    <col min="3557" max="3557" width="2" style="228" customWidth="1"/>
    <col min="3558" max="3558" width="24.42578125" style="228" customWidth="1"/>
    <col min="3559" max="3561" width="3.85546875" style="228" customWidth="1"/>
    <col min="3562" max="3562" width="4" style="228" customWidth="1"/>
    <col min="3563" max="3563" width="4.140625" style="228" customWidth="1"/>
    <col min="3564" max="3566" width="3.85546875" style="228" customWidth="1"/>
    <col min="3567" max="3568" width="4.140625" style="228" customWidth="1"/>
    <col min="3569" max="3572" width="3.85546875" style="228" customWidth="1"/>
    <col min="3573" max="3573" width="4.28515625" style="228" customWidth="1"/>
    <col min="3574" max="3574" width="4.140625" style="228" customWidth="1"/>
    <col min="3575" max="3576" width="3.85546875" style="228" customWidth="1"/>
    <col min="3577" max="3577" width="2.5703125" style="228" customWidth="1"/>
    <col min="3578" max="3578" width="1" style="228" customWidth="1"/>
    <col min="3579" max="3582" width="0" style="228" hidden="1" customWidth="1"/>
    <col min="3583" max="3599" width="5.28515625" style="228" customWidth="1"/>
    <col min="3600" max="3810" width="9.140625" style="228"/>
    <col min="3811" max="3811" width="1" style="228" customWidth="1"/>
    <col min="3812" max="3812" width="2.42578125" style="228" customWidth="1"/>
    <col min="3813" max="3813" width="2" style="228" customWidth="1"/>
    <col min="3814" max="3814" width="24.42578125" style="228" customWidth="1"/>
    <col min="3815" max="3817" width="3.85546875" style="228" customWidth="1"/>
    <col min="3818" max="3818" width="4" style="228" customWidth="1"/>
    <col min="3819" max="3819" width="4.140625" style="228" customWidth="1"/>
    <col min="3820" max="3822" width="3.85546875" style="228" customWidth="1"/>
    <col min="3823" max="3824" width="4.140625" style="228" customWidth="1"/>
    <col min="3825" max="3828" width="3.85546875" style="228" customWidth="1"/>
    <col min="3829" max="3829" width="4.28515625" style="228" customWidth="1"/>
    <col min="3830" max="3830" width="4.140625" style="228" customWidth="1"/>
    <col min="3831" max="3832" width="3.85546875" style="228" customWidth="1"/>
    <col min="3833" max="3833" width="2.5703125" style="228" customWidth="1"/>
    <col min="3834" max="3834" width="1" style="228" customWidth="1"/>
    <col min="3835" max="3838" width="0" style="228" hidden="1" customWidth="1"/>
    <col min="3839" max="3855" width="5.28515625" style="228" customWidth="1"/>
    <col min="3856" max="4066" width="9.140625" style="228"/>
    <col min="4067" max="4067" width="1" style="228" customWidth="1"/>
    <col min="4068" max="4068" width="2.42578125" style="228" customWidth="1"/>
    <col min="4069" max="4069" width="2" style="228" customWidth="1"/>
    <col min="4070" max="4070" width="24.42578125" style="228" customWidth="1"/>
    <col min="4071" max="4073" width="3.85546875" style="228" customWidth="1"/>
    <col min="4074" max="4074" width="4" style="228" customWidth="1"/>
    <col min="4075" max="4075" width="4.140625" style="228" customWidth="1"/>
    <col min="4076" max="4078" width="3.85546875" style="228" customWidth="1"/>
    <col min="4079" max="4080" width="4.140625" style="228" customWidth="1"/>
    <col min="4081" max="4084" width="3.85546875" style="228" customWidth="1"/>
    <col min="4085" max="4085" width="4.28515625" style="228" customWidth="1"/>
    <col min="4086" max="4086" width="4.140625" style="228" customWidth="1"/>
    <col min="4087" max="4088" width="3.85546875" style="228" customWidth="1"/>
    <col min="4089" max="4089" width="2.5703125" style="228" customWidth="1"/>
    <col min="4090" max="4090" width="1" style="228" customWidth="1"/>
    <col min="4091" max="4094" width="0" style="228" hidden="1" customWidth="1"/>
    <col min="4095" max="4111" width="5.28515625" style="228" customWidth="1"/>
    <col min="4112" max="4322" width="9.140625" style="228"/>
    <col min="4323" max="4323" width="1" style="228" customWidth="1"/>
    <col min="4324" max="4324" width="2.42578125" style="228" customWidth="1"/>
    <col min="4325" max="4325" width="2" style="228" customWidth="1"/>
    <col min="4326" max="4326" width="24.42578125" style="228" customWidth="1"/>
    <col min="4327" max="4329" width="3.85546875" style="228" customWidth="1"/>
    <col min="4330" max="4330" width="4" style="228" customWidth="1"/>
    <col min="4331" max="4331" width="4.140625" style="228" customWidth="1"/>
    <col min="4332" max="4334" width="3.85546875" style="228" customWidth="1"/>
    <col min="4335" max="4336" width="4.140625" style="228" customWidth="1"/>
    <col min="4337" max="4340" width="3.85546875" style="228" customWidth="1"/>
    <col min="4341" max="4341" width="4.28515625" style="228" customWidth="1"/>
    <col min="4342" max="4342" width="4.140625" style="228" customWidth="1"/>
    <col min="4343" max="4344" width="3.85546875" style="228" customWidth="1"/>
    <col min="4345" max="4345" width="2.5703125" style="228" customWidth="1"/>
    <col min="4346" max="4346" width="1" style="228" customWidth="1"/>
    <col min="4347" max="4350" width="0" style="228" hidden="1" customWidth="1"/>
    <col min="4351" max="4367" width="5.28515625" style="228" customWidth="1"/>
    <col min="4368" max="4578" width="9.140625" style="228"/>
    <col min="4579" max="4579" width="1" style="228" customWidth="1"/>
    <col min="4580" max="4580" width="2.42578125" style="228" customWidth="1"/>
    <col min="4581" max="4581" width="2" style="228" customWidth="1"/>
    <col min="4582" max="4582" width="24.42578125" style="228" customWidth="1"/>
    <col min="4583" max="4585" width="3.85546875" style="228" customWidth="1"/>
    <col min="4586" max="4586" width="4" style="228" customWidth="1"/>
    <col min="4587" max="4587" width="4.140625" style="228" customWidth="1"/>
    <col min="4588" max="4590" width="3.85546875" style="228" customWidth="1"/>
    <col min="4591" max="4592" width="4.140625" style="228" customWidth="1"/>
    <col min="4593" max="4596" width="3.85546875" style="228" customWidth="1"/>
    <col min="4597" max="4597" width="4.28515625" style="228" customWidth="1"/>
    <col min="4598" max="4598" width="4.140625" style="228" customWidth="1"/>
    <col min="4599" max="4600" width="3.85546875" style="228" customWidth="1"/>
    <col min="4601" max="4601" width="2.5703125" style="228" customWidth="1"/>
    <col min="4602" max="4602" width="1" style="228" customWidth="1"/>
    <col min="4603" max="4606" width="0" style="228" hidden="1" customWidth="1"/>
    <col min="4607" max="4623" width="5.28515625" style="228" customWidth="1"/>
    <col min="4624" max="4834" width="9.140625" style="228"/>
    <col min="4835" max="4835" width="1" style="228" customWidth="1"/>
    <col min="4836" max="4836" width="2.42578125" style="228" customWidth="1"/>
    <col min="4837" max="4837" width="2" style="228" customWidth="1"/>
    <col min="4838" max="4838" width="24.42578125" style="228" customWidth="1"/>
    <col min="4839" max="4841" width="3.85546875" style="228" customWidth="1"/>
    <col min="4842" max="4842" width="4" style="228" customWidth="1"/>
    <col min="4843" max="4843" width="4.140625" style="228" customWidth="1"/>
    <col min="4844" max="4846" width="3.85546875" style="228" customWidth="1"/>
    <col min="4847" max="4848" width="4.140625" style="228" customWidth="1"/>
    <col min="4849" max="4852" width="3.85546875" style="228" customWidth="1"/>
    <col min="4853" max="4853" width="4.28515625" style="228" customWidth="1"/>
    <col min="4854" max="4854" width="4.140625" style="228" customWidth="1"/>
    <col min="4855" max="4856" width="3.85546875" style="228" customWidth="1"/>
    <col min="4857" max="4857" width="2.5703125" style="228" customWidth="1"/>
    <col min="4858" max="4858" width="1" style="228" customWidth="1"/>
    <col min="4859" max="4862" width="0" style="228" hidden="1" customWidth="1"/>
    <col min="4863" max="4879" width="5.28515625" style="228" customWidth="1"/>
    <col min="4880" max="5090" width="9.140625" style="228"/>
    <col min="5091" max="5091" width="1" style="228" customWidth="1"/>
    <col min="5092" max="5092" width="2.42578125" style="228" customWidth="1"/>
    <col min="5093" max="5093" width="2" style="228" customWidth="1"/>
    <col min="5094" max="5094" width="24.42578125" style="228" customWidth="1"/>
    <col min="5095" max="5097" width="3.85546875" style="228" customWidth="1"/>
    <col min="5098" max="5098" width="4" style="228" customWidth="1"/>
    <col min="5099" max="5099" width="4.140625" style="228" customWidth="1"/>
    <col min="5100" max="5102" width="3.85546875" style="228" customWidth="1"/>
    <col min="5103" max="5104" width="4.140625" style="228" customWidth="1"/>
    <col min="5105" max="5108" width="3.85546875" style="228" customWidth="1"/>
    <col min="5109" max="5109" width="4.28515625" style="228" customWidth="1"/>
    <col min="5110" max="5110" width="4.140625" style="228" customWidth="1"/>
    <col min="5111" max="5112" width="3.85546875" style="228" customWidth="1"/>
    <col min="5113" max="5113" width="2.5703125" style="228" customWidth="1"/>
    <col min="5114" max="5114" width="1" style="228" customWidth="1"/>
    <col min="5115" max="5118" width="0" style="228" hidden="1" customWidth="1"/>
    <col min="5119" max="5135" width="5.28515625" style="228" customWidth="1"/>
    <col min="5136" max="5346" width="9.140625" style="228"/>
    <col min="5347" max="5347" width="1" style="228" customWidth="1"/>
    <col min="5348" max="5348" width="2.42578125" style="228" customWidth="1"/>
    <col min="5349" max="5349" width="2" style="228" customWidth="1"/>
    <col min="5350" max="5350" width="24.42578125" style="228" customWidth="1"/>
    <col min="5351" max="5353" width="3.85546875" style="228" customWidth="1"/>
    <col min="5354" max="5354" width="4" style="228" customWidth="1"/>
    <col min="5355" max="5355" width="4.140625" style="228" customWidth="1"/>
    <col min="5356" max="5358" width="3.85546875" style="228" customWidth="1"/>
    <col min="5359" max="5360" width="4.140625" style="228" customWidth="1"/>
    <col min="5361" max="5364" width="3.85546875" style="228" customWidth="1"/>
    <col min="5365" max="5365" width="4.28515625" style="228" customWidth="1"/>
    <col min="5366" max="5366" width="4.140625" style="228" customWidth="1"/>
    <col min="5367" max="5368" width="3.85546875" style="228" customWidth="1"/>
    <col min="5369" max="5369" width="2.5703125" style="228" customWidth="1"/>
    <col min="5370" max="5370" width="1" style="228" customWidth="1"/>
    <col min="5371" max="5374" width="0" style="228" hidden="1" customWidth="1"/>
    <col min="5375" max="5391" width="5.28515625" style="228" customWidth="1"/>
    <col min="5392" max="5602" width="9.140625" style="228"/>
    <col min="5603" max="5603" width="1" style="228" customWidth="1"/>
    <col min="5604" max="5604" width="2.42578125" style="228" customWidth="1"/>
    <col min="5605" max="5605" width="2" style="228" customWidth="1"/>
    <col min="5606" max="5606" width="24.42578125" style="228" customWidth="1"/>
    <col min="5607" max="5609" width="3.85546875" style="228" customWidth="1"/>
    <col min="5610" max="5610" width="4" style="228" customWidth="1"/>
    <col min="5611" max="5611" width="4.140625" style="228" customWidth="1"/>
    <col min="5612" max="5614" width="3.85546875" style="228" customWidth="1"/>
    <col min="5615" max="5616" width="4.140625" style="228" customWidth="1"/>
    <col min="5617" max="5620" width="3.85546875" style="228" customWidth="1"/>
    <col min="5621" max="5621" width="4.28515625" style="228" customWidth="1"/>
    <col min="5622" max="5622" width="4.140625" style="228" customWidth="1"/>
    <col min="5623" max="5624" width="3.85546875" style="228" customWidth="1"/>
    <col min="5625" max="5625" width="2.5703125" style="228" customWidth="1"/>
    <col min="5626" max="5626" width="1" style="228" customWidth="1"/>
    <col min="5627" max="5630" width="0" style="228" hidden="1" customWidth="1"/>
    <col min="5631" max="5647" width="5.28515625" style="228" customWidth="1"/>
    <col min="5648" max="5858" width="9.140625" style="228"/>
    <col min="5859" max="5859" width="1" style="228" customWidth="1"/>
    <col min="5860" max="5860" width="2.42578125" style="228" customWidth="1"/>
    <col min="5861" max="5861" width="2" style="228" customWidth="1"/>
    <col min="5862" max="5862" width="24.42578125" style="228" customWidth="1"/>
    <col min="5863" max="5865" width="3.85546875" style="228" customWidth="1"/>
    <col min="5866" max="5866" width="4" style="228" customWidth="1"/>
    <col min="5867" max="5867" width="4.140625" style="228" customWidth="1"/>
    <col min="5868" max="5870" width="3.85546875" style="228" customWidth="1"/>
    <col min="5871" max="5872" width="4.140625" style="228" customWidth="1"/>
    <col min="5873" max="5876" width="3.85546875" style="228" customWidth="1"/>
    <col min="5877" max="5877" width="4.28515625" style="228" customWidth="1"/>
    <col min="5878" max="5878" width="4.140625" style="228" customWidth="1"/>
    <col min="5879" max="5880" width="3.85546875" style="228" customWidth="1"/>
    <col min="5881" max="5881" width="2.5703125" style="228" customWidth="1"/>
    <col min="5882" max="5882" width="1" style="228" customWidth="1"/>
    <col min="5883" max="5886" width="0" style="228" hidden="1" customWidth="1"/>
    <col min="5887" max="5903" width="5.28515625" style="228" customWidth="1"/>
    <col min="5904" max="6114" width="9.140625" style="228"/>
    <col min="6115" max="6115" width="1" style="228" customWidth="1"/>
    <col min="6116" max="6116" width="2.42578125" style="228" customWidth="1"/>
    <col min="6117" max="6117" width="2" style="228" customWidth="1"/>
    <col min="6118" max="6118" width="24.42578125" style="228" customWidth="1"/>
    <col min="6119" max="6121" width="3.85546875" style="228" customWidth="1"/>
    <col min="6122" max="6122" width="4" style="228" customWidth="1"/>
    <col min="6123" max="6123" width="4.140625" style="228" customWidth="1"/>
    <col min="6124" max="6126" width="3.85546875" style="228" customWidth="1"/>
    <col min="6127" max="6128" width="4.140625" style="228" customWidth="1"/>
    <col min="6129" max="6132" width="3.85546875" style="228" customWidth="1"/>
    <col min="6133" max="6133" width="4.28515625" style="228" customWidth="1"/>
    <col min="6134" max="6134" width="4.140625" style="228" customWidth="1"/>
    <col min="6135" max="6136" width="3.85546875" style="228" customWidth="1"/>
    <col min="6137" max="6137" width="2.5703125" style="228" customWidth="1"/>
    <col min="6138" max="6138" width="1" style="228" customWidth="1"/>
    <col min="6139" max="6142" width="0" style="228" hidden="1" customWidth="1"/>
    <col min="6143" max="6159" width="5.28515625" style="228" customWidth="1"/>
    <col min="6160" max="6370" width="9.140625" style="228"/>
    <col min="6371" max="6371" width="1" style="228" customWidth="1"/>
    <col min="6372" max="6372" width="2.42578125" style="228" customWidth="1"/>
    <col min="6373" max="6373" width="2" style="228" customWidth="1"/>
    <col min="6374" max="6374" width="24.42578125" style="228" customWidth="1"/>
    <col min="6375" max="6377" width="3.85546875" style="228" customWidth="1"/>
    <col min="6378" max="6378" width="4" style="228" customWidth="1"/>
    <col min="6379" max="6379" width="4.140625" style="228" customWidth="1"/>
    <col min="6380" max="6382" width="3.85546875" style="228" customWidth="1"/>
    <col min="6383" max="6384" width="4.140625" style="228" customWidth="1"/>
    <col min="6385" max="6388" width="3.85546875" style="228" customWidth="1"/>
    <col min="6389" max="6389" width="4.28515625" style="228" customWidth="1"/>
    <col min="6390" max="6390" width="4.140625" style="228" customWidth="1"/>
    <col min="6391" max="6392" width="3.85546875" style="228" customWidth="1"/>
    <col min="6393" max="6393" width="2.5703125" style="228" customWidth="1"/>
    <col min="6394" max="6394" width="1" style="228" customWidth="1"/>
    <col min="6395" max="6398" width="0" style="228" hidden="1" customWidth="1"/>
    <col min="6399" max="6415" width="5.28515625" style="228" customWidth="1"/>
    <col min="6416" max="6626" width="9.140625" style="228"/>
    <col min="6627" max="6627" width="1" style="228" customWidth="1"/>
    <col min="6628" max="6628" width="2.42578125" style="228" customWidth="1"/>
    <col min="6629" max="6629" width="2" style="228" customWidth="1"/>
    <col min="6630" max="6630" width="24.42578125" style="228" customWidth="1"/>
    <col min="6631" max="6633" width="3.85546875" style="228" customWidth="1"/>
    <col min="6634" max="6634" width="4" style="228" customWidth="1"/>
    <col min="6635" max="6635" width="4.140625" style="228" customWidth="1"/>
    <col min="6636" max="6638" width="3.85546875" style="228" customWidth="1"/>
    <col min="6639" max="6640" width="4.140625" style="228" customWidth="1"/>
    <col min="6641" max="6644" width="3.85546875" style="228" customWidth="1"/>
    <col min="6645" max="6645" width="4.28515625" style="228" customWidth="1"/>
    <col min="6646" max="6646" width="4.140625" style="228" customWidth="1"/>
    <col min="6647" max="6648" width="3.85546875" style="228" customWidth="1"/>
    <col min="6649" max="6649" width="2.5703125" style="228" customWidth="1"/>
    <col min="6650" max="6650" width="1" style="228" customWidth="1"/>
    <col min="6651" max="6654" width="0" style="228" hidden="1" customWidth="1"/>
    <col min="6655" max="6671" width="5.28515625" style="228" customWidth="1"/>
    <col min="6672" max="6882" width="9.140625" style="228"/>
    <col min="6883" max="6883" width="1" style="228" customWidth="1"/>
    <col min="6884" max="6884" width="2.42578125" style="228" customWidth="1"/>
    <col min="6885" max="6885" width="2" style="228" customWidth="1"/>
    <col min="6886" max="6886" width="24.42578125" style="228" customWidth="1"/>
    <col min="6887" max="6889" width="3.85546875" style="228" customWidth="1"/>
    <col min="6890" max="6890" width="4" style="228" customWidth="1"/>
    <col min="6891" max="6891" width="4.140625" style="228" customWidth="1"/>
    <col min="6892" max="6894" width="3.85546875" style="228" customWidth="1"/>
    <col min="6895" max="6896" width="4.140625" style="228" customWidth="1"/>
    <col min="6897" max="6900" width="3.85546875" style="228" customWidth="1"/>
    <col min="6901" max="6901" width="4.28515625" style="228" customWidth="1"/>
    <col min="6902" max="6902" width="4.140625" style="228" customWidth="1"/>
    <col min="6903" max="6904" width="3.85546875" style="228" customWidth="1"/>
    <col min="6905" max="6905" width="2.5703125" style="228" customWidth="1"/>
    <col min="6906" max="6906" width="1" style="228" customWidth="1"/>
    <col min="6907" max="6910" width="0" style="228" hidden="1" customWidth="1"/>
    <col min="6911" max="6927" width="5.28515625" style="228" customWidth="1"/>
    <col min="6928" max="7138" width="9.140625" style="228"/>
    <col min="7139" max="7139" width="1" style="228" customWidth="1"/>
    <col min="7140" max="7140" width="2.42578125" style="228" customWidth="1"/>
    <col min="7141" max="7141" width="2" style="228" customWidth="1"/>
    <col min="7142" max="7142" width="24.42578125" style="228" customWidth="1"/>
    <col min="7143" max="7145" width="3.85546875" style="228" customWidth="1"/>
    <col min="7146" max="7146" width="4" style="228" customWidth="1"/>
    <col min="7147" max="7147" width="4.140625" style="228" customWidth="1"/>
    <col min="7148" max="7150" width="3.85546875" style="228" customWidth="1"/>
    <col min="7151" max="7152" width="4.140625" style="228" customWidth="1"/>
    <col min="7153" max="7156" width="3.85546875" style="228" customWidth="1"/>
    <col min="7157" max="7157" width="4.28515625" style="228" customWidth="1"/>
    <col min="7158" max="7158" width="4.140625" style="228" customWidth="1"/>
    <col min="7159" max="7160" width="3.85546875" style="228" customWidth="1"/>
    <col min="7161" max="7161" width="2.5703125" style="228" customWidth="1"/>
    <col min="7162" max="7162" width="1" style="228" customWidth="1"/>
    <col min="7163" max="7166" width="0" style="228" hidden="1" customWidth="1"/>
    <col min="7167" max="7183" width="5.28515625" style="228" customWidth="1"/>
    <col min="7184" max="7394" width="9.140625" style="228"/>
    <col min="7395" max="7395" width="1" style="228" customWidth="1"/>
    <col min="7396" max="7396" width="2.42578125" style="228" customWidth="1"/>
    <col min="7397" max="7397" width="2" style="228" customWidth="1"/>
    <col min="7398" max="7398" width="24.42578125" style="228" customWidth="1"/>
    <col min="7399" max="7401" width="3.85546875" style="228" customWidth="1"/>
    <col min="7402" max="7402" width="4" style="228" customWidth="1"/>
    <col min="7403" max="7403" width="4.140625" style="228" customWidth="1"/>
    <col min="7404" max="7406" width="3.85546875" style="228" customWidth="1"/>
    <col min="7407" max="7408" width="4.140625" style="228" customWidth="1"/>
    <col min="7409" max="7412" width="3.85546875" style="228" customWidth="1"/>
    <col min="7413" max="7413" width="4.28515625" style="228" customWidth="1"/>
    <col min="7414" max="7414" width="4.140625" style="228" customWidth="1"/>
    <col min="7415" max="7416" width="3.85546875" style="228" customWidth="1"/>
    <col min="7417" max="7417" width="2.5703125" style="228" customWidth="1"/>
    <col min="7418" max="7418" width="1" style="228" customWidth="1"/>
    <col min="7419" max="7422" width="0" style="228" hidden="1" customWidth="1"/>
    <col min="7423" max="7439" width="5.28515625" style="228" customWidth="1"/>
    <col min="7440" max="7650" width="9.140625" style="228"/>
    <col min="7651" max="7651" width="1" style="228" customWidth="1"/>
    <col min="7652" max="7652" width="2.42578125" style="228" customWidth="1"/>
    <col min="7653" max="7653" width="2" style="228" customWidth="1"/>
    <col min="7654" max="7654" width="24.42578125" style="228" customWidth="1"/>
    <col min="7655" max="7657" width="3.85546875" style="228" customWidth="1"/>
    <col min="7658" max="7658" width="4" style="228" customWidth="1"/>
    <col min="7659" max="7659" width="4.140625" style="228" customWidth="1"/>
    <col min="7660" max="7662" width="3.85546875" style="228" customWidth="1"/>
    <col min="7663" max="7664" width="4.140625" style="228" customWidth="1"/>
    <col min="7665" max="7668" width="3.85546875" style="228" customWidth="1"/>
    <col min="7669" max="7669" width="4.28515625" style="228" customWidth="1"/>
    <col min="7670" max="7670" width="4.140625" style="228" customWidth="1"/>
    <col min="7671" max="7672" width="3.85546875" style="228" customWidth="1"/>
    <col min="7673" max="7673" width="2.5703125" style="228" customWidth="1"/>
    <col min="7674" max="7674" width="1" style="228" customWidth="1"/>
    <col min="7675" max="7678" width="0" style="228" hidden="1" customWidth="1"/>
    <col min="7679" max="7695" width="5.28515625" style="228" customWidth="1"/>
    <col min="7696" max="7906" width="9.140625" style="228"/>
    <col min="7907" max="7907" width="1" style="228" customWidth="1"/>
    <col min="7908" max="7908" width="2.42578125" style="228" customWidth="1"/>
    <col min="7909" max="7909" width="2" style="228" customWidth="1"/>
    <col min="7910" max="7910" width="24.42578125" style="228" customWidth="1"/>
    <col min="7911" max="7913" width="3.85546875" style="228" customWidth="1"/>
    <col min="7914" max="7914" width="4" style="228" customWidth="1"/>
    <col min="7915" max="7915" width="4.140625" style="228" customWidth="1"/>
    <col min="7916" max="7918" width="3.85546875" style="228" customWidth="1"/>
    <col min="7919" max="7920" width="4.140625" style="228" customWidth="1"/>
    <col min="7921" max="7924" width="3.85546875" style="228" customWidth="1"/>
    <col min="7925" max="7925" width="4.28515625" style="228" customWidth="1"/>
    <col min="7926" max="7926" width="4.140625" style="228" customWidth="1"/>
    <col min="7927" max="7928" width="3.85546875" style="228" customWidth="1"/>
    <col min="7929" max="7929" width="2.5703125" style="228" customWidth="1"/>
    <col min="7930" max="7930" width="1" style="228" customWidth="1"/>
    <col min="7931" max="7934" width="0" style="228" hidden="1" customWidth="1"/>
    <col min="7935" max="7951" width="5.28515625" style="228" customWidth="1"/>
    <col min="7952" max="8162" width="9.140625" style="228"/>
    <col min="8163" max="8163" width="1" style="228" customWidth="1"/>
    <col min="8164" max="8164" width="2.42578125" style="228" customWidth="1"/>
    <col min="8165" max="8165" width="2" style="228" customWidth="1"/>
    <col min="8166" max="8166" width="24.42578125" style="228" customWidth="1"/>
    <col min="8167" max="8169" width="3.85546875" style="228" customWidth="1"/>
    <col min="8170" max="8170" width="4" style="228" customWidth="1"/>
    <col min="8171" max="8171" width="4.140625" style="228" customWidth="1"/>
    <col min="8172" max="8174" width="3.85546875" style="228" customWidth="1"/>
    <col min="8175" max="8176" width="4.140625" style="228" customWidth="1"/>
    <col min="8177" max="8180" width="3.85546875" style="228" customWidth="1"/>
    <col min="8181" max="8181" width="4.28515625" style="228" customWidth="1"/>
    <col min="8182" max="8182" width="4.140625" style="228" customWidth="1"/>
    <col min="8183" max="8184" width="3.85546875" style="228" customWidth="1"/>
    <col min="8185" max="8185" width="2.5703125" style="228" customWidth="1"/>
    <col min="8186" max="8186" width="1" style="228" customWidth="1"/>
    <col min="8187" max="8190" width="0" style="228" hidden="1" customWidth="1"/>
    <col min="8191" max="8207" width="5.28515625" style="228" customWidth="1"/>
    <col min="8208" max="8418" width="9.140625" style="228"/>
    <col min="8419" max="8419" width="1" style="228" customWidth="1"/>
    <col min="8420" max="8420" width="2.42578125" style="228" customWidth="1"/>
    <col min="8421" max="8421" width="2" style="228" customWidth="1"/>
    <col min="8422" max="8422" width="24.42578125" style="228" customWidth="1"/>
    <col min="8423" max="8425" width="3.85546875" style="228" customWidth="1"/>
    <col min="8426" max="8426" width="4" style="228" customWidth="1"/>
    <col min="8427" max="8427" width="4.140625" style="228" customWidth="1"/>
    <col min="8428" max="8430" width="3.85546875" style="228" customWidth="1"/>
    <col min="8431" max="8432" width="4.140625" style="228" customWidth="1"/>
    <col min="8433" max="8436" width="3.85546875" style="228" customWidth="1"/>
    <col min="8437" max="8437" width="4.28515625" style="228" customWidth="1"/>
    <col min="8438" max="8438" width="4.140625" style="228" customWidth="1"/>
    <col min="8439" max="8440" width="3.85546875" style="228" customWidth="1"/>
    <col min="8441" max="8441" width="2.5703125" style="228" customWidth="1"/>
    <col min="8442" max="8442" width="1" style="228" customWidth="1"/>
    <col min="8443" max="8446" width="0" style="228" hidden="1" customWidth="1"/>
    <col min="8447" max="8463" width="5.28515625" style="228" customWidth="1"/>
    <col min="8464" max="8674" width="9.140625" style="228"/>
    <col min="8675" max="8675" width="1" style="228" customWidth="1"/>
    <col min="8676" max="8676" width="2.42578125" style="228" customWidth="1"/>
    <col min="8677" max="8677" width="2" style="228" customWidth="1"/>
    <col min="8678" max="8678" width="24.42578125" style="228" customWidth="1"/>
    <col min="8679" max="8681" width="3.85546875" style="228" customWidth="1"/>
    <col min="8682" max="8682" width="4" style="228" customWidth="1"/>
    <col min="8683" max="8683" width="4.140625" style="228" customWidth="1"/>
    <col min="8684" max="8686" width="3.85546875" style="228" customWidth="1"/>
    <col min="8687" max="8688" width="4.140625" style="228" customWidth="1"/>
    <col min="8689" max="8692" width="3.85546875" style="228" customWidth="1"/>
    <col min="8693" max="8693" width="4.28515625" style="228" customWidth="1"/>
    <col min="8694" max="8694" width="4.140625" style="228" customWidth="1"/>
    <col min="8695" max="8696" width="3.85546875" style="228" customWidth="1"/>
    <col min="8697" max="8697" width="2.5703125" style="228" customWidth="1"/>
    <col min="8698" max="8698" width="1" style="228" customWidth="1"/>
    <col min="8699" max="8702" width="0" style="228" hidden="1" customWidth="1"/>
    <col min="8703" max="8719" width="5.28515625" style="228" customWidth="1"/>
    <col min="8720" max="8930" width="9.140625" style="228"/>
    <col min="8931" max="8931" width="1" style="228" customWidth="1"/>
    <col min="8932" max="8932" width="2.42578125" style="228" customWidth="1"/>
    <col min="8933" max="8933" width="2" style="228" customWidth="1"/>
    <col min="8934" max="8934" width="24.42578125" style="228" customWidth="1"/>
    <col min="8935" max="8937" width="3.85546875" style="228" customWidth="1"/>
    <col min="8938" max="8938" width="4" style="228" customWidth="1"/>
    <col min="8939" max="8939" width="4.140625" style="228" customWidth="1"/>
    <col min="8940" max="8942" width="3.85546875" style="228" customWidth="1"/>
    <col min="8943" max="8944" width="4.140625" style="228" customWidth="1"/>
    <col min="8945" max="8948" width="3.85546875" style="228" customWidth="1"/>
    <col min="8949" max="8949" width="4.28515625" style="228" customWidth="1"/>
    <col min="8950" max="8950" width="4.140625" style="228" customWidth="1"/>
    <col min="8951" max="8952" width="3.85546875" style="228" customWidth="1"/>
    <col min="8953" max="8953" width="2.5703125" style="228" customWidth="1"/>
    <col min="8954" max="8954" width="1" style="228" customWidth="1"/>
    <col min="8955" max="8958" width="0" style="228" hidden="1" customWidth="1"/>
    <col min="8959" max="8975" width="5.28515625" style="228" customWidth="1"/>
    <col min="8976" max="9186" width="9.140625" style="228"/>
    <col min="9187" max="9187" width="1" style="228" customWidth="1"/>
    <col min="9188" max="9188" width="2.42578125" style="228" customWidth="1"/>
    <col min="9189" max="9189" width="2" style="228" customWidth="1"/>
    <col min="9190" max="9190" width="24.42578125" style="228" customWidth="1"/>
    <col min="9191" max="9193" width="3.85546875" style="228" customWidth="1"/>
    <col min="9194" max="9194" width="4" style="228" customWidth="1"/>
    <col min="9195" max="9195" width="4.140625" style="228" customWidth="1"/>
    <col min="9196" max="9198" width="3.85546875" style="228" customWidth="1"/>
    <col min="9199" max="9200" width="4.140625" style="228" customWidth="1"/>
    <col min="9201" max="9204" width="3.85546875" style="228" customWidth="1"/>
    <col min="9205" max="9205" width="4.28515625" style="228" customWidth="1"/>
    <col min="9206" max="9206" width="4.140625" style="228" customWidth="1"/>
    <col min="9207" max="9208" width="3.85546875" style="228" customWidth="1"/>
    <col min="9209" max="9209" width="2.5703125" style="228" customWidth="1"/>
    <col min="9210" max="9210" width="1" style="228" customWidth="1"/>
    <col min="9211" max="9214" width="0" style="228" hidden="1" customWidth="1"/>
    <col min="9215" max="9231" width="5.28515625" style="228" customWidth="1"/>
    <col min="9232" max="9442" width="9.140625" style="228"/>
    <col min="9443" max="9443" width="1" style="228" customWidth="1"/>
    <col min="9444" max="9444" width="2.42578125" style="228" customWidth="1"/>
    <col min="9445" max="9445" width="2" style="228" customWidth="1"/>
    <col min="9446" max="9446" width="24.42578125" style="228" customWidth="1"/>
    <col min="9447" max="9449" width="3.85546875" style="228" customWidth="1"/>
    <col min="9450" max="9450" width="4" style="228" customWidth="1"/>
    <col min="9451" max="9451" width="4.140625" style="228" customWidth="1"/>
    <col min="9452" max="9454" width="3.85546875" style="228" customWidth="1"/>
    <col min="9455" max="9456" width="4.140625" style="228" customWidth="1"/>
    <col min="9457" max="9460" width="3.85546875" style="228" customWidth="1"/>
    <col min="9461" max="9461" width="4.28515625" style="228" customWidth="1"/>
    <col min="9462" max="9462" width="4.140625" style="228" customWidth="1"/>
    <col min="9463" max="9464" width="3.85546875" style="228" customWidth="1"/>
    <col min="9465" max="9465" width="2.5703125" style="228" customWidth="1"/>
    <col min="9466" max="9466" width="1" style="228" customWidth="1"/>
    <col min="9467" max="9470" width="0" style="228" hidden="1" customWidth="1"/>
    <col min="9471" max="9487" width="5.28515625" style="228" customWidth="1"/>
    <col min="9488" max="9698" width="9.140625" style="228"/>
    <col min="9699" max="9699" width="1" style="228" customWidth="1"/>
    <col min="9700" max="9700" width="2.42578125" style="228" customWidth="1"/>
    <col min="9701" max="9701" width="2" style="228" customWidth="1"/>
    <col min="9702" max="9702" width="24.42578125" style="228" customWidth="1"/>
    <col min="9703" max="9705" width="3.85546875" style="228" customWidth="1"/>
    <col min="9706" max="9706" width="4" style="228" customWidth="1"/>
    <col min="9707" max="9707" width="4.140625" style="228" customWidth="1"/>
    <col min="9708" max="9710" width="3.85546875" style="228" customWidth="1"/>
    <col min="9711" max="9712" width="4.140625" style="228" customWidth="1"/>
    <col min="9713" max="9716" width="3.85546875" style="228" customWidth="1"/>
    <col min="9717" max="9717" width="4.28515625" style="228" customWidth="1"/>
    <col min="9718" max="9718" width="4.140625" style="228" customWidth="1"/>
    <col min="9719" max="9720" width="3.85546875" style="228" customWidth="1"/>
    <col min="9721" max="9721" width="2.5703125" style="228" customWidth="1"/>
    <col min="9722" max="9722" width="1" style="228" customWidth="1"/>
    <col min="9723" max="9726" width="0" style="228" hidden="1" customWidth="1"/>
    <col min="9727" max="9743" width="5.28515625" style="228" customWidth="1"/>
    <col min="9744" max="9954" width="9.140625" style="228"/>
    <col min="9955" max="9955" width="1" style="228" customWidth="1"/>
    <col min="9956" max="9956" width="2.42578125" style="228" customWidth="1"/>
    <col min="9957" max="9957" width="2" style="228" customWidth="1"/>
    <col min="9958" max="9958" width="24.42578125" style="228" customWidth="1"/>
    <col min="9959" max="9961" width="3.85546875" style="228" customWidth="1"/>
    <col min="9962" max="9962" width="4" style="228" customWidth="1"/>
    <col min="9963" max="9963" width="4.140625" style="228" customWidth="1"/>
    <col min="9964" max="9966" width="3.85546875" style="228" customWidth="1"/>
    <col min="9967" max="9968" width="4.140625" style="228" customWidth="1"/>
    <col min="9969" max="9972" width="3.85546875" style="228" customWidth="1"/>
    <col min="9973" max="9973" width="4.28515625" style="228" customWidth="1"/>
    <col min="9974" max="9974" width="4.140625" style="228" customWidth="1"/>
    <col min="9975" max="9976" width="3.85546875" style="228" customWidth="1"/>
    <col min="9977" max="9977" width="2.5703125" style="228" customWidth="1"/>
    <col min="9978" max="9978" width="1" style="228" customWidth="1"/>
    <col min="9979" max="9982" width="0" style="228" hidden="1" customWidth="1"/>
    <col min="9983" max="9999" width="5.28515625" style="228" customWidth="1"/>
    <col min="10000" max="10210" width="9.140625" style="228"/>
    <col min="10211" max="10211" width="1" style="228" customWidth="1"/>
    <col min="10212" max="10212" width="2.42578125" style="228" customWidth="1"/>
    <col min="10213" max="10213" width="2" style="228" customWidth="1"/>
    <col min="10214" max="10214" width="24.42578125" style="228" customWidth="1"/>
    <col min="10215" max="10217" width="3.85546875" style="228" customWidth="1"/>
    <col min="10218" max="10218" width="4" style="228" customWidth="1"/>
    <col min="10219" max="10219" width="4.140625" style="228" customWidth="1"/>
    <col min="10220" max="10222" width="3.85546875" style="228" customWidth="1"/>
    <col min="10223" max="10224" width="4.140625" style="228" customWidth="1"/>
    <col min="10225" max="10228" width="3.85546875" style="228" customWidth="1"/>
    <col min="10229" max="10229" width="4.28515625" style="228" customWidth="1"/>
    <col min="10230" max="10230" width="4.140625" style="228" customWidth="1"/>
    <col min="10231" max="10232" width="3.85546875" style="228" customWidth="1"/>
    <col min="10233" max="10233" width="2.5703125" style="228" customWidth="1"/>
    <col min="10234" max="10234" width="1" style="228" customWidth="1"/>
    <col min="10235" max="10238" width="0" style="228" hidden="1" customWidth="1"/>
    <col min="10239" max="10255" width="5.28515625" style="228" customWidth="1"/>
    <col min="10256" max="10466" width="9.140625" style="228"/>
    <col min="10467" max="10467" width="1" style="228" customWidth="1"/>
    <col min="10468" max="10468" width="2.42578125" style="228" customWidth="1"/>
    <col min="10469" max="10469" width="2" style="228" customWidth="1"/>
    <col min="10470" max="10470" width="24.42578125" style="228" customWidth="1"/>
    <col min="10471" max="10473" width="3.85546875" style="228" customWidth="1"/>
    <col min="10474" max="10474" width="4" style="228" customWidth="1"/>
    <col min="10475" max="10475" width="4.140625" style="228" customWidth="1"/>
    <col min="10476" max="10478" width="3.85546875" style="228" customWidth="1"/>
    <col min="10479" max="10480" width="4.140625" style="228" customWidth="1"/>
    <col min="10481" max="10484" width="3.85546875" style="228" customWidth="1"/>
    <col min="10485" max="10485" width="4.28515625" style="228" customWidth="1"/>
    <col min="10486" max="10486" width="4.140625" style="228" customWidth="1"/>
    <col min="10487" max="10488" width="3.85546875" style="228" customWidth="1"/>
    <col min="10489" max="10489" width="2.5703125" style="228" customWidth="1"/>
    <col min="10490" max="10490" width="1" style="228" customWidth="1"/>
    <col min="10491" max="10494" width="0" style="228" hidden="1" customWidth="1"/>
    <col min="10495" max="10511" width="5.28515625" style="228" customWidth="1"/>
    <col min="10512" max="10722" width="9.140625" style="228"/>
    <col min="10723" max="10723" width="1" style="228" customWidth="1"/>
    <col min="10724" max="10724" width="2.42578125" style="228" customWidth="1"/>
    <col min="10725" max="10725" width="2" style="228" customWidth="1"/>
    <col min="10726" max="10726" width="24.42578125" style="228" customWidth="1"/>
    <col min="10727" max="10729" width="3.85546875" style="228" customWidth="1"/>
    <col min="10730" max="10730" width="4" style="228" customWidth="1"/>
    <col min="10731" max="10731" width="4.140625" style="228" customWidth="1"/>
    <col min="10732" max="10734" width="3.85546875" style="228" customWidth="1"/>
    <col min="10735" max="10736" width="4.140625" style="228" customWidth="1"/>
    <col min="10737" max="10740" width="3.85546875" style="228" customWidth="1"/>
    <col min="10741" max="10741" width="4.28515625" style="228" customWidth="1"/>
    <col min="10742" max="10742" width="4.140625" style="228" customWidth="1"/>
    <col min="10743" max="10744" width="3.85546875" style="228" customWidth="1"/>
    <col min="10745" max="10745" width="2.5703125" style="228" customWidth="1"/>
    <col min="10746" max="10746" width="1" style="228" customWidth="1"/>
    <col min="10747" max="10750" width="0" style="228" hidden="1" customWidth="1"/>
    <col min="10751" max="10767" width="5.28515625" style="228" customWidth="1"/>
    <col min="10768" max="10978" width="9.140625" style="228"/>
    <col min="10979" max="10979" width="1" style="228" customWidth="1"/>
    <col min="10980" max="10980" width="2.42578125" style="228" customWidth="1"/>
    <col min="10981" max="10981" width="2" style="228" customWidth="1"/>
    <col min="10982" max="10982" width="24.42578125" style="228" customWidth="1"/>
    <col min="10983" max="10985" width="3.85546875" style="228" customWidth="1"/>
    <col min="10986" max="10986" width="4" style="228" customWidth="1"/>
    <col min="10987" max="10987" width="4.140625" style="228" customWidth="1"/>
    <col min="10988" max="10990" width="3.85546875" style="228" customWidth="1"/>
    <col min="10991" max="10992" width="4.140625" style="228" customWidth="1"/>
    <col min="10993" max="10996" width="3.85546875" style="228" customWidth="1"/>
    <col min="10997" max="10997" width="4.28515625" style="228" customWidth="1"/>
    <col min="10998" max="10998" width="4.140625" style="228" customWidth="1"/>
    <col min="10999" max="11000" width="3.85546875" style="228" customWidth="1"/>
    <col min="11001" max="11001" width="2.5703125" style="228" customWidth="1"/>
    <col min="11002" max="11002" width="1" style="228" customWidth="1"/>
    <col min="11003" max="11006" width="0" style="228" hidden="1" customWidth="1"/>
    <col min="11007" max="11023" width="5.28515625" style="228" customWidth="1"/>
    <col min="11024" max="11234" width="9.140625" style="228"/>
    <col min="11235" max="11235" width="1" style="228" customWidth="1"/>
    <col min="11236" max="11236" width="2.42578125" style="228" customWidth="1"/>
    <col min="11237" max="11237" width="2" style="228" customWidth="1"/>
    <col min="11238" max="11238" width="24.42578125" style="228" customWidth="1"/>
    <col min="11239" max="11241" width="3.85546875" style="228" customWidth="1"/>
    <col min="11242" max="11242" width="4" style="228" customWidth="1"/>
    <col min="11243" max="11243" width="4.140625" style="228" customWidth="1"/>
    <col min="11244" max="11246" width="3.85546875" style="228" customWidth="1"/>
    <col min="11247" max="11248" width="4.140625" style="228" customWidth="1"/>
    <col min="11249" max="11252" width="3.85546875" style="228" customWidth="1"/>
    <col min="11253" max="11253" width="4.28515625" style="228" customWidth="1"/>
    <col min="11254" max="11254" width="4.140625" style="228" customWidth="1"/>
    <col min="11255" max="11256" width="3.85546875" style="228" customWidth="1"/>
    <col min="11257" max="11257" width="2.5703125" style="228" customWidth="1"/>
    <col min="11258" max="11258" width="1" style="228" customWidth="1"/>
    <col min="11259" max="11262" width="0" style="228" hidden="1" customWidth="1"/>
    <col min="11263" max="11279" width="5.28515625" style="228" customWidth="1"/>
    <col min="11280" max="11490" width="9.140625" style="228"/>
    <col min="11491" max="11491" width="1" style="228" customWidth="1"/>
    <col min="11492" max="11492" width="2.42578125" style="228" customWidth="1"/>
    <col min="11493" max="11493" width="2" style="228" customWidth="1"/>
    <col min="11494" max="11494" width="24.42578125" style="228" customWidth="1"/>
    <col min="11495" max="11497" width="3.85546875" style="228" customWidth="1"/>
    <col min="11498" max="11498" width="4" style="228" customWidth="1"/>
    <col min="11499" max="11499" width="4.140625" style="228" customWidth="1"/>
    <col min="11500" max="11502" width="3.85546875" style="228" customWidth="1"/>
    <col min="11503" max="11504" width="4.140625" style="228" customWidth="1"/>
    <col min="11505" max="11508" width="3.85546875" style="228" customWidth="1"/>
    <col min="11509" max="11509" width="4.28515625" style="228" customWidth="1"/>
    <col min="11510" max="11510" width="4.140625" style="228" customWidth="1"/>
    <col min="11511" max="11512" width="3.85546875" style="228" customWidth="1"/>
    <col min="11513" max="11513" width="2.5703125" style="228" customWidth="1"/>
    <col min="11514" max="11514" width="1" style="228" customWidth="1"/>
    <col min="11515" max="11518" width="0" style="228" hidden="1" customWidth="1"/>
    <col min="11519" max="11535" width="5.28515625" style="228" customWidth="1"/>
    <col min="11536" max="11746" width="9.140625" style="228"/>
    <col min="11747" max="11747" width="1" style="228" customWidth="1"/>
    <col min="11748" max="11748" width="2.42578125" style="228" customWidth="1"/>
    <col min="11749" max="11749" width="2" style="228" customWidth="1"/>
    <col min="11750" max="11750" width="24.42578125" style="228" customWidth="1"/>
    <col min="11751" max="11753" width="3.85546875" style="228" customWidth="1"/>
    <col min="11754" max="11754" width="4" style="228" customWidth="1"/>
    <col min="11755" max="11755" width="4.140625" style="228" customWidth="1"/>
    <col min="11756" max="11758" width="3.85546875" style="228" customWidth="1"/>
    <col min="11759" max="11760" width="4.140625" style="228" customWidth="1"/>
    <col min="11761" max="11764" width="3.85546875" style="228" customWidth="1"/>
    <col min="11765" max="11765" width="4.28515625" style="228" customWidth="1"/>
    <col min="11766" max="11766" width="4.140625" style="228" customWidth="1"/>
    <col min="11767" max="11768" width="3.85546875" style="228" customWidth="1"/>
    <col min="11769" max="11769" width="2.5703125" style="228" customWidth="1"/>
    <col min="11770" max="11770" width="1" style="228" customWidth="1"/>
    <col min="11771" max="11774" width="0" style="228" hidden="1" customWidth="1"/>
    <col min="11775" max="11791" width="5.28515625" style="228" customWidth="1"/>
    <col min="11792" max="12002" width="9.140625" style="228"/>
    <col min="12003" max="12003" width="1" style="228" customWidth="1"/>
    <col min="12004" max="12004" width="2.42578125" style="228" customWidth="1"/>
    <col min="12005" max="12005" width="2" style="228" customWidth="1"/>
    <col min="12006" max="12006" width="24.42578125" style="228" customWidth="1"/>
    <col min="12007" max="12009" width="3.85546875" style="228" customWidth="1"/>
    <col min="12010" max="12010" width="4" style="228" customWidth="1"/>
    <col min="12011" max="12011" width="4.140625" style="228" customWidth="1"/>
    <col min="12012" max="12014" width="3.85546875" style="228" customWidth="1"/>
    <col min="12015" max="12016" width="4.140625" style="228" customWidth="1"/>
    <col min="12017" max="12020" width="3.85546875" style="228" customWidth="1"/>
    <col min="12021" max="12021" width="4.28515625" style="228" customWidth="1"/>
    <col min="12022" max="12022" width="4.140625" style="228" customWidth="1"/>
    <col min="12023" max="12024" width="3.85546875" style="228" customWidth="1"/>
    <col min="12025" max="12025" width="2.5703125" style="228" customWidth="1"/>
    <col min="12026" max="12026" width="1" style="228" customWidth="1"/>
    <col min="12027" max="12030" width="0" style="228" hidden="1" customWidth="1"/>
    <col min="12031" max="12047" width="5.28515625" style="228" customWidth="1"/>
    <col min="12048" max="12258" width="9.140625" style="228"/>
    <col min="12259" max="12259" width="1" style="228" customWidth="1"/>
    <col min="12260" max="12260" width="2.42578125" style="228" customWidth="1"/>
    <col min="12261" max="12261" width="2" style="228" customWidth="1"/>
    <col min="12262" max="12262" width="24.42578125" style="228" customWidth="1"/>
    <col min="12263" max="12265" width="3.85546875" style="228" customWidth="1"/>
    <col min="12266" max="12266" width="4" style="228" customWidth="1"/>
    <col min="12267" max="12267" width="4.140625" style="228" customWidth="1"/>
    <col min="12268" max="12270" width="3.85546875" style="228" customWidth="1"/>
    <col min="12271" max="12272" width="4.140625" style="228" customWidth="1"/>
    <col min="12273" max="12276" width="3.85546875" style="228" customWidth="1"/>
    <col min="12277" max="12277" width="4.28515625" style="228" customWidth="1"/>
    <col min="12278" max="12278" width="4.140625" style="228" customWidth="1"/>
    <col min="12279" max="12280" width="3.85546875" style="228" customWidth="1"/>
    <col min="12281" max="12281" width="2.5703125" style="228" customWidth="1"/>
    <col min="12282" max="12282" width="1" style="228" customWidth="1"/>
    <col min="12283" max="12286" width="0" style="228" hidden="1" customWidth="1"/>
    <col min="12287" max="12303" width="5.28515625" style="228" customWidth="1"/>
    <col min="12304" max="12514" width="9.140625" style="228"/>
    <col min="12515" max="12515" width="1" style="228" customWidth="1"/>
    <col min="12516" max="12516" width="2.42578125" style="228" customWidth="1"/>
    <col min="12517" max="12517" width="2" style="228" customWidth="1"/>
    <col min="12518" max="12518" width="24.42578125" style="228" customWidth="1"/>
    <col min="12519" max="12521" width="3.85546875" style="228" customWidth="1"/>
    <col min="12522" max="12522" width="4" style="228" customWidth="1"/>
    <col min="12523" max="12523" width="4.140625" style="228" customWidth="1"/>
    <col min="12524" max="12526" width="3.85546875" style="228" customWidth="1"/>
    <col min="12527" max="12528" width="4.140625" style="228" customWidth="1"/>
    <col min="12529" max="12532" width="3.85546875" style="228" customWidth="1"/>
    <col min="12533" max="12533" width="4.28515625" style="228" customWidth="1"/>
    <col min="12534" max="12534" width="4.140625" style="228" customWidth="1"/>
    <col min="12535" max="12536" width="3.85546875" style="228" customWidth="1"/>
    <col min="12537" max="12537" width="2.5703125" style="228" customWidth="1"/>
    <col min="12538" max="12538" width="1" style="228" customWidth="1"/>
    <col min="12539" max="12542" width="0" style="228" hidden="1" customWidth="1"/>
    <col min="12543" max="12559" width="5.28515625" style="228" customWidth="1"/>
    <col min="12560" max="12770" width="9.140625" style="228"/>
    <col min="12771" max="12771" width="1" style="228" customWidth="1"/>
    <col min="12772" max="12772" width="2.42578125" style="228" customWidth="1"/>
    <col min="12773" max="12773" width="2" style="228" customWidth="1"/>
    <col min="12774" max="12774" width="24.42578125" style="228" customWidth="1"/>
    <col min="12775" max="12777" width="3.85546875" style="228" customWidth="1"/>
    <col min="12778" max="12778" width="4" style="228" customWidth="1"/>
    <col min="12779" max="12779" width="4.140625" style="228" customWidth="1"/>
    <col min="12780" max="12782" width="3.85546875" style="228" customWidth="1"/>
    <col min="12783" max="12784" width="4.140625" style="228" customWidth="1"/>
    <col min="12785" max="12788" width="3.85546875" style="228" customWidth="1"/>
    <col min="12789" max="12789" width="4.28515625" style="228" customWidth="1"/>
    <col min="12790" max="12790" width="4.140625" style="228" customWidth="1"/>
    <col min="12791" max="12792" width="3.85546875" style="228" customWidth="1"/>
    <col min="12793" max="12793" width="2.5703125" style="228" customWidth="1"/>
    <col min="12794" max="12794" width="1" style="228" customWidth="1"/>
    <col min="12795" max="12798" width="0" style="228" hidden="1" customWidth="1"/>
    <col min="12799" max="12815" width="5.28515625" style="228" customWidth="1"/>
    <col min="12816" max="13026" width="9.140625" style="228"/>
    <col min="13027" max="13027" width="1" style="228" customWidth="1"/>
    <col min="13028" max="13028" width="2.42578125" style="228" customWidth="1"/>
    <col min="13029" max="13029" width="2" style="228" customWidth="1"/>
    <col min="13030" max="13030" width="24.42578125" style="228" customWidth="1"/>
    <col min="13031" max="13033" width="3.85546875" style="228" customWidth="1"/>
    <col min="13034" max="13034" width="4" style="228" customWidth="1"/>
    <col min="13035" max="13035" width="4.140625" style="228" customWidth="1"/>
    <col min="13036" max="13038" width="3.85546875" style="228" customWidth="1"/>
    <col min="13039" max="13040" width="4.140625" style="228" customWidth="1"/>
    <col min="13041" max="13044" width="3.85546875" style="228" customWidth="1"/>
    <col min="13045" max="13045" width="4.28515625" style="228" customWidth="1"/>
    <col min="13046" max="13046" width="4.140625" style="228" customWidth="1"/>
    <col min="13047" max="13048" width="3.85546875" style="228" customWidth="1"/>
    <col min="13049" max="13049" width="2.5703125" style="228" customWidth="1"/>
    <col min="13050" max="13050" width="1" style="228" customWidth="1"/>
    <col min="13051" max="13054" width="0" style="228" hidden="1" customWidth="1"/>
    <col min="13055" max="13071" width="5.28515625" style="228" customWidth="1"/>
    <col min="13072" max="13282" width="9.140625" style="228"/>
    <col min="13283" max="13283" width="1" style="228" customWidth="1"/>
    <col min="13284" max="13284" width="2.42578125" style="228" customWidth="1"/>
    <col min="13285" max="13285" width="2" style="228" customWidth="1"/>
    <col min="13286" max="13286" width="24.42578125" style="228" customWidth="1"/>
    <col min="13287" max="13289" width="3.85546875" style="228" customWidth="1"/>
    <col min="13290" max="13290" width="4" style="228" customWidth="1"/>
    <col min="13291" max="13291" width="4.140625" style="228" customWidth="1"/>
    <col min="13292" max="13294" width="3.85546875" style="228" customWidth="1"/>
    <col min="13295" max="13296" width="4.140625" style="228" customWidth="1"/>
    <col min="13297" max="13300" width="3.85546875" style="228" customWidth="1"/>
    <col min="13301" max="13301" width="4.28515625" style="228" customWidth="1"/>
    <col min="13302" max="13302" width="4.140625" style="228" customWidth="1"/>
    <col min="13303" max="13304" width="3.85546875" style="228" customWidth="1"/>
    <col min="13305" max="13305" width="2.5703125" style="228" customWidth="1"/>
    <col min="13306" max="13306" width="1" style="228" customWidth="1"/>
    <col min="13307" max="13310" width="0" style="228" hidden="1" customWidth="1"/>
    <col min="13311" max="13327" width="5.28515625" style="228" customWidth="1"/>
    <col min="13328" max="13538" width="9.140625" style="228"/>
    <col min="13539" max="13539" width="1" style="228" customWidth="1"/>
    <col min="13540" max="13540" width="2.42578125" style="228" customWidth="1"/>
    <col min="13541" max="13541" width="2" style="228" customWidth="1"/>
    <col min="13542" max="13542" width="24.42578125" style="228" customWidth="1"/>
    <col min="13543" max="13545" width="3.85546875" style="228" customWidth="1"/>
    <col min="13546" max="13546" width="4" style="228" customWidth="1"/>
    <col min="13547" max="13547" width="4.140625" style="228" customWidth="1"/>
    <col min="13548" max="13550" width="3.85546875" style="228" customWidth="1"/>
    <col min="13551" max="13552" width="4.140625" style="228" customWidth="1"/>
    <col min="13553" max="13556" width="3.85546875" style="228" customWidth="1"/>
    <col min="13557" max="13557" width="4.28515625" style="228" customWidth="1"/>
    <col min="13558" max="13558" width="4.140625" style="228" customWidth="1"/>
    <col min="13559" max="13560" width="3.85546875" style="228" customWidth="1"/>
    <col min="13561" max="13561" width="2.5703125" style="228" customWidth="1"/>
    <col min="13562" max="13562" width="1" style="228" customWidth="1"/>
    <col min="13563" max="13566" width="0" style="228" hidden="1" customWidth="1"/>
    <col min="13567" max="13583" width="5.28515625" style="228" customWidth="1"/>
    <col min="13584" max="13794" width="9.140625" style="228"/>
    <col min="13795" max="13795" width="1" style="228" customWidth="1"/>
    <col min="13796" max="13796" width="2.42578125" style="228" customWidth="1"/>
    <col min="13797" max="13797" width="2" style="228" customWidth="1"/>
    <col min="13798" max="13798" width="24.42578125" style="228" customWidth="1"/>
    <col min="13799" max="13801" width="3.85546875" style="228" customWidth="1"/>
    <col min="13802" max="13802" width="4" style="228" customWidth="1"/>
    <col min="13803" max="13803" width="4.140625" style="228" customWidth="1"/>
    <col min="13804" max="13806" width="3.85546875" style="228" customWidth="1"/>
    <col min="13807" max="13808" width="4.140625" style="228" customWidth="1"/>
    <col min="13809" max="13812" width="3.85546875" style="228" customWidth="1"/>
    <col min="13813" max="13813" width="4.28515625" style="228" customWidth="1"/>
    <col min="13814" max="13814" width="4.140625" style="228" customWidth="1"/>
    <col min="13815" max="13816" width="3.85546875" style="228" customWidth="1"/>
    <col min="13817" max="13817" width="2.5703125" style="228" customWidth="1"/>
    <col min="13818" max="13818" width="1" style="228" customWidth="1"/>
    <col min="13819" max="13822" width="0" style="228" hidden="1" customWidth="1"/>
    <col min="13823" max="13839" width="5.28515625" style="228" customWidth="1"/>
    <col min="13840" max="14050" width="9.140625" style="228"/>
    <col min="14051" max="14051" width="1" style="228" customWidth="1"/>
    <col min="14052" max="14052" width="2.42578125" style="228" customWidth="1"/>
    <col min="14053" max="14053" width="2" style="228" customWidth="1"/>
    <col min="14054" max="14054" width="24.42578125" style="228" customWidth="1"/>
    <col min="14055" max="14057" width="3.85546875" style="228" customWidth="1"/>
    <col min="14058" max="14058" width="4" style="228" customWidth="1"/>
    <col min="14059" max="14059" width="4.140625" style="228" customWidth="1"/>
    <col min="14060" max="14062" width="3.85546875" style="228" customWidth="1"/>
    <col min="14063" max="14064" width="4.140625" style="228" customWidth="1"/>
    <col min="14065" max="14068" width="3.85546875" style="228" customWidth="1"/>
    <col min="14069" max="14069" width="4.28515625" style="228" customWidth="1"/>
    <col min="14070" max="14070" width="4.140625" style="228" customWidth="1"/>
    <col min="14071" max="14072" width="3.85546875" style="228" customWidth="1"/>
    <col min="14073" max="14073" width="2.5703125" style="228" customWidth="1"/>
    <col min="14074" max="14074" width="1" style="228" customWidth="1"/>
    <col min="14075" max="14078" width="0" style="228" hidden="1" customWidth="1"/>
    <col min="14079" max="14095" width="5.28515625" style="228" customWidth="1"/>
    <col min="14096" max="14306" width="9.140625" style="228"/>
    <col min="14307" max="14307" width="1" style="228" customWidth="1"/>
    <col min="14308" max="14308" width="2.42578125" style="228" customWidth="1"/>
    <col min="14309" max="14309" width="2" style="228" customWidth="1"/>
    <col min="14310" max="14310" width="24.42578125" style="228" customWidth="1"/>
    <col min="14311" max="14313" width="3.85546875" style="228" customWidth="1"/>
    <col min="14314" max="14314" width="4" style="228" customWidth="1"/>
    <col min="14315" max="14315" width="4.140625" style="228" customWidth="1"/>
    <col min="14316" max="14318" width="3.85546875" style="228" customWidth="1"/>
    <col min="14319" max="14320" width="4.140625" style="228" customWidth="1"/>
    <col min="14321" max="14324" width="3.85546875" style="228" customWidth="1"/>
    <col min="14325" max="14325" width="4.28515625" style="228" customWidth="1"/>
    <col min="14326" max="14326" width="4.140625" style="228" customWidth="1"/>
    <col min="14327" max="14328" width="3.85546875" style="228" customWidth="1"/>
    <col min="14329" max="14329" width="2.5703125" style="228" customWidth="1"/>
    <col min="14330" max="14330" width="1" style="228" customWidth="1"/>
    <col min="14331" max="14334" width="0" style="228" hidden="1" customWidth="1"/>
    <col min="14335" max="14351" width="5.28515625" style="228" customWidth="1"/>
    <col min="14352" max="14562" width="9.140625" style="228"/>
    <col min="14563" max="14563" width="1" style="228" customWidth="1"/>
    <col min="14564" max="14564" width="2.42578125" style="228" customWidth="1"/>
    <col min="14565" max="14565" width="2" style="228" customWidth="1"/>
    <col min="14566" max="14566" width="24.42578125" style="228" customWidth="1"/>
    <col min="14567" max="14569" width="3.85546875" style="228" customWidth="1"/>
    <col min="14570" max="14570" width="4" style="228" customWidth="1"/>
    <col min="14571" max="14571" width="4.140625" style="228" customWidth="1"/>
    <col min="14572" max="14574" width="3.85546875" style="228" customWidth="1"/>
    <col min="14575" max="14576" width="4.140625" style="228" customWidth="1"/>
    <col min="14577" max="14580" width="3.85546875" style="228" customWidth="1"/>
    <col min="14581" max="14581" width="4.28515625" style="228" customWidth="1"/>
    <col min="14582" max="14582" width="4.140625" style="228" customWidth="1"/>
    <col min="14583" max="14584" width="3.85546875" style="228" customWidth="1"/>
    <col min="14585" max="14585" width="2.5703125" style="228" customWidth="1"/>
    <col min="14586" max="14586" width="1" style="228" customWidth="1"/>
    <col min="14587" max="14590" width="0" style="228" hidden="1" customWidth="1"/>
    <col min="14591" max="14607" width="5.28515625" style="228" customWidth="1"/>
    <col min="14608" max="14818" width="9.140625" style="228"/>
    <col min="14819" max="14819" width="1" style="228" customWidth="1"/>
    <col min="14820" max="14820" width="2.42578125" style="228" customWidth="1"/>
    <col min="14821" max="14821" width="2" style="228" customWidth="1"/>
    <col min="14822" max="14822" width="24.42578125" style="228" customWidth="1"/>
    <col min="14823" max="14825" width="3.85546875" style="228" customWidth="1"/>
    <col min="14826" max="14826" width="4" style="228" customWidth="1"/>
    <col min="14827" max="14827" width="4.140625" style="228" customWidth="1"/>
    <col min="14828" max="14830" width="3.85546875" style="228" customWidth="1"/>
    <col min="14831" max="14832" width="4.140625" style="228" customWidth="1"/>
    <col min="14833" max="14836" width="3.85546875" style="228" customWidth="1"/>
    <col min="14837" max="14837" width="4.28515625" style="228" customWidth="1"/>
    <col min="14838" max="14838" width="4.140625" style="228" customWidth="1"/>
    <col min="14839" max="14840" width="3.85546875" style="228" customWidth="1"/>
    <col min="14841" max="14841" width="2.5703125" style="228" customWidth="1"/>
    <col min="14842" max="14842" width="1" style="228" customWidth="1"/>
    <col min="14843" max="14846" width="0" style="228" hidden="1" customWidth="1"/>
    <col min="14847" max="14863" width="5.28515625" style="228" customWidth="1"/>
    <col min="14864" max="15074" width="9.140625" style="228"/>
    <col min="15075" max="15075" width="1" style="228" customWidth="1"/>
    <col min="15076" max="15076" width="2.42578125" style="228" customWidth="1"/>
    <col min="15077" max="15077" width="2" style="228" customWidth="1"/>
    <col min="15078" max="15078" width="24.42578125" style="228" customWidth="1"/>
    <col min="15079" max="15081" width="3.85546875" style="228" customWidth="1"/>
    <col min="15082" max="15082" width="4" style="228" customWidth="1"/>
    <col min="15083" max="15083" width="4.140625" style="228" customWidth="1"/>
    <col min="15084" max="15086" width="3.85546875" style="228" customWidth="1"/>
    <col min="15087" max="15088" width="4.140625" style="228" customWidth="1"/>
    <col min="15089" max="15092" width="3.85546875" style="228" customWidth="1"/>
    <col min="15093" max="15093" width="4.28515625" style="228" customWidth="1"/>
    <col min="15094" max="15094" width="4.140625" style="228" customWidth="1"/>
    <col min="15095" max="15096" width="3.85546875" style="228" customWidth="1"/>
    <col min="15097" max="15097" width="2.5703125" style="228" customWidth="1"/>
    <col min="15098" max="15098" width="1" style="228" customWidth="1"/>
    <col min="15099" max="15102" width="0" style="228" hidden="1" customWidth="1"/>
    <col min="15103" max="15119" width="5.28515625" style="228" customWidth="1"/>
    <col min="15120" max="15330" width="9.140625" style="228"/>
    <col min="15331" max="15331" width="1" style="228" customWidth="1"/>
    <col min="15332" max="15332" width="2.42578125" style="228" customWidth="1"/>
    <col min="15333" max="15333" width="2" style="228" customWidth="1"/>
    <col min="15334" max="15334" width="24.42578125" style="228" customWidth="1"/>
    <col min="15335" max="15337" width="3.85546875" style="228" customWidth="1"/>
    <col min="15338" max="15338" width="4" style="228" customWidth="1"/>
    <col min="15339" max="15339" width="4.140625" style="228" customWidth="1"/>
    <col min="15340" max="15342" width="3.85546875" style="228" customWidth="1"/>
    <col min="15343" max="15344" width="4.140625" style="228" customWidth="1"/>
    <col min="15345" max="15348" width="3.85546875" style="228" customWidth="1"/>
    <col min="15349" max="15349" width="4.28515625" style="228" customWidth="1"/>
    <col min="15350" max="15350" width="4.140625" style="228" customWidth="1"/>
    <col min="15351" max="15352" width="3.85546875" style="228" customWidth="1"/>
    <col min="15353" max="15353" width="2.5703125" style="228" customWidth="1"/>
    <col min="15354" max="15354" width="1" style="228" customWidth="1"/>
    <col min="15355" max="15358" width="0" style="228" hidden="1" customWidth="1"/>
    <col min="15359" max="15375" width="5.28515625" style="228" customWidth="1"/>
    <col min="15376" max="15586" width="9.140625" style="228"/>
    <col min="15587" max="15587" width="1" style="228" customWidth="1"/>
    <col min="15588" max="15588" width="2.42578125" style="228" customWidth="1"/>
    <col min="15589" max="15589" width="2" style="228" customWidth="1"/>
    <col min="15590" max="15590" width="24.42578125" style="228" customWidth="1"/>
    <col min="15591" max="15593" width="3.85546875" style="228" customWidth="1"/>
    <col min="15594" max="15594" width="4" style="228" customWidth="1"/>
    <col min="15595" max="15595" width="4.140625" style="228" customWidth="1"/>
    <col min="15596" max="15598" width="3.85546875" style="228" customWidth="1"/>
    <col min="15599" max="15600" width="4.140625" style="228" customWidth="1"/>
    <col min="15601" max="15604" width="3.85546875" style="228" customWidth="1"/>
    <col min="15605" max="15605" width="4.28515625" style="228" customWidth="1"/>
    <col min="15606" max="15606" width="4.140625" style="228" customWidth="1"/>
    <col min="15607" max="15608" width="3.85546875" style="228" customWidth="1"/>
    <col min="15609" max="15609" width="2.5703125" style="228" customWidth="1"/>
    <col min="15610" max="15610" width="1" style="228" customWidth="1"/>
    <col min="15611" max="15614" width="0" style="228" hidden="1" customWidth="1"/>
    <col min="15615" max="15631" width="5.28515625" style="228" customWidth="1"/>
    <col min="15632" max="15842" width="9.140625" style="228"/>
    <col min="15843" max="15843" width="1" style="228" customWidth="1"/>
    <col min="15844" max="15844" width="2.42578125" style="228" customWidth="1"/>
    <col min="15845" max="15845" width="2" style="228" customWidth="1"/>
    <col min="15846" max="15846" width="24.42578125" style="228" customWidth="1"/>
    <col min="15847" max="15849" width="3.85546875" style="228" customWidth="1"/>
    <col min="15850" max="15850" width="4" style="228" customWidth="1"/>
    <col min="15851" max="15851" width="4.140625" style="228" customWidth="1"/>
    <col min="15852" max="15854" width="3.85546875" style="228" customWidth="1"/>
    <col min="15855" max="15856" width="4.140625" style="228" customWidth="1"/>
    <col min="15857" max="15860" width="3.85546875" style="228" customWidth="1"/>
    <col min="15861" max="15861" width="4.28515625" style="228" customWidth="1"/>
    <col min="15862" max="15862" width="4.140625" style="228" customWidth="1"/>
    <col min="15863" max="15864" width="3.85546875" style="228" customWidth="1"/>
    <col min="15865" max="15865" width="2.5703125" style="228" customWidth="1"/>
    <col min="15866" max="15866" width="1" style="228" customWidth="1"/>
    <col min="15867" max="15870" width="0" style="228" hidden="1" customWidth="1"/>
    <col min="15871" max="15887" width="5.28515625" style="228" customWidth="1"/>
    <col min="15888" max="16098" width="9.140625" style="228"/>
    <col min="16099" max="16099" width="1" style="228" customWidth="1"/>
    <col min="16100" max="16100" width="2.42578125" style="228" customWidth="1"/>
    <col min="16101" max="16101" width="2" style="228" customWidth="1"/>
    <col min="16102" max="16102" width="24.42578125" style="228" customWidth="1"/>
    <col min="16103" max="16105" width="3.85546875" style="228" customWidth="1"/>
    <col min="16106" max="16106" width="4" style="228" customWidth="1"/>
    <col min="16107" max="16107" width="4.140625" style="228" customWidth="1"/>
    <col min="16108" max="16110" width="3.85546875" style="228" customWidth="1"/>
    <col min="16111" max="16112" width="4.140625" style="228" customWidth="1"/>
    <col min="16113" max="16116" width="3.85546875" style="228" customWidth="1"/>
    <col min="16117" max="16117" width="4.28515625" style="228" customWidth="1"/>
    <col min="16118" max="16118" width="4.140625" style="228" customWidth="1"/>
    <col min="16119" max="16120" width="3.85546875" style="228" customWidth="1"/>
    <col min="16121" max="16121" width="2.5703125" style="228" customWidth="1"/>
    <col min="16122" max="16122" width="1" style="228" customWidth="1"/>
    <col min="16123" max="16126" width="0" style="228" hidden="1" customWidth="1"/>
    <col min="16127" max="16143" width="5.28515625" style="228" customWidth="1"/>
    <col min="16144" max="16384" width="9.140625" style="228"/>
  </cols>
  <sheetData>
    <row r="1" spans="1:24">
      <c r="A1" s="227"/>
      <c r="B1" s="1658" t="s">
        <v>517</v>
      </c>
      <c r="C1" s="1658"/>
      <c r="D1" s="1658"/>
      <c r="E1" s="1658"/>
      <c r="F1" s="1658"/>
      <c r="G1" s="308"/>
      <c r="H1" s="308"/>
      <c r="I1" s="308"/>
      <c r="J1" s="308"/>
      <c r="K1" s="308"/>
      <c r="L1" s="308"/>
      <c r="M1" s="308"/>
      <c r="N1" s="308"/>
      <c r="O1" s="308"/>
      <c r="P1" s="308"/>
      <c r="Q1" s="308"/>
      <c r="R1" s="308"/>
      <c r="S1" s="308"/>
      <c r="T1" s="308"/>
      <c r="U1" s="308"/>
      <c r="V1" s="509"/>
    </row>
    <row r="2" spans="1:24" ht="6" customHeight="1">
      <c r="A2" s="227"/>
      <c r="B2" s="225"/>
      <c r="C2" s="225"/>
      <c r="D2" s="225"/>
      <c r="E2" s="225"/>
      <c r="F2" s="225"/>
      <c r="G2" s="225"/>
      <c r="H2" s="225"/>
      <c r="I2" s="225"/>
      <c r="J2" s="225"/>
      <c r="K2" s="225"/>
      <c r="L2" s="225"/>
      <c r="M2" s="225"/>
      <c r="N2" s="225"/>
      <c r="O2" s="225"/>
      <c r="P2" s="225"/>
      <c r="Q2" s="225"/>
      <c r="R2" s="225"/>
      <c r="S2" s="225"/>
      <c r="T2" s="225"/>
      <c r="U2" s="309"/>
      <c r="V2" s="509"/>
    </row>
    <row r="3" spans="1:24" ht="13.5" thickBot="1">
      <c r="A3" s="227"/>
      <c r="B3" s="229"/>
      <c r="C3" s="229"/>
      <c r="D3" s="229"/>
      <c r="E3" s="229"/>
      <c r="F3" s="229"/>
      <c r="G3" s="229"/>
      <c r="H3" s="229"/>
      <c r="I3" s="229"/>
      <c r="J3" s="229"/>
      <c r="K3" s="229"/>
      <c r="L3" s="229"/>
      <c r="M3" s="229"/>
      <c r="N3" s="229"/>
      <c r="O3" s="229"/>
      <c r="P3" s="229"/>
      <c r="Q3" s="229"/>
      <c r="R3" s="229"/>
      <c r="S3" s="229"/>
      <c r="T3" s="501" t="s">
        <v>72</v>
      </c>
      <c r="U3" s="310"/>
      <c r="V3" s="509"/>
    </row>
    <row r="4" spans="1:24" s="504" customFormat="1" ht="13.5" thickBot="1">
      <c r="A4" s="502"/>
      <c r="B4" s="503"/>
      <c r="C4" s="978" t="s">
        <v>394</v>
      </c>
      <c r="D4" s="979"/>
      <c r="E4" s="979"/>
      <c r="F4" s="979"/>
      <c r="G4" s="979"/>
      <c r="H4" s="979"/>
      <c r="I4" s="979"/>
      <c r="J4" s="979"/>
      <c r="K4" s="979"/>
      <c r="L4" s="979"/>
      <c r="M4" s="979"/>
      <c r="N4" s="979"/>
      <c r="O4" s="979"/>
      <c r="P4" s="979"/>
      <c r="Q4" s="979"/>
      <c r="R4" s="979"/>
      <c r="S4" s="979"/>
      <c r="T4" s="500"/>
      <c r="U4" s="310"/>
      <c r="V4" s="520"/>
    </row>
    <row r="5" spans="1:24" s="272" customFormat="1" ht="4.5" customHeight="1">
      <c r="A5" s="505"/>
      <c r="B5" s="271"/>
      <c r="C5" s="506"/>
      <c r="D5" s="506"/>
      <c r="E5" s="506"/>
      <c r="F5" s="506"/>
      <c r="G5" s="506"/>
      <c r="H5" s="506"/>
      <c r="I5" s="506"/>
      <c r="J5" s="506"/>
      <c r="K5" s="506"/>
      <c r="L5" s="506"/>
      <c r="M5" s="506"/>
      <c r="N5" s="506"/>
      <c r="O5" s="506"/>
      <c r="P5" s="506"/>
      <c r="Q5" s="506"/>
      <c r="R5" s="506"/>
      <c r="S5" s="506"/>
      <c r="T5" s="506"/>
      <c r="U5" s="310"/>
      <c r="V5" s="521"/>
    </row>
    <row r="6" spans="1:24" s="272" customFormat="1">
      <c r="A6" s="505"/>
      <c r="B6" s="271"/>
      <c r="C6" s="507"/>
      <c r="D6" s="507"/>
      <c r="E6" s="507"/>
      <c r="F6" s="680">
        <v>2003</v>
      </c>
      <c r="G6" s="680"/>
      <c r="H6" s="680">
        <v>2004</v>
      </c>
      <c r="I6" s="680"/>
      <c r="J6" s="680">
        <v>2005</v>
      </c>
      <c r="K6" s="680"/>
      <c r="L6" s="680">
        <v>2006</v>
      </c>
      <c r="M6" s="680">
        <v>2007</v>
      </c>
      <c r="N6" s="1220">
        <v>2008</v>
      </c>
      <c r="O6" s="680"/>
      <c r="P6" s="680">
        <v>2009</v>
      </c>
      <c r="Q6" s="680"/>
      <c r="R6" s="680">
        <v>2010</v>
      </c>
      <c r="S6" s="680"/>
      <c r="T6" s="680">
        <v>2011</v>
      </c>
      <c r="U6" s="310"/>
      <c r="V6" s="521"/>
    </row>
    <row r="7" spans="1:24" s="522" customFormat="1" ht="10.5" customHeight="1">
      <c r="A7" s="524"/>
      <c r="B7" s="525"/>
      <c r="C7" s="508" t="s">
        <v>395</v>
      </c>
      <c r="D7" s="526"/>
      <c r="E7" s="526"/>
      <c r="F7" s="916">
        <v>294949</v>
      </c>
      <c r="G7" s="916"/>
      <c r="H7" s="916">
        <v>300850</v>
      </c>
      <c r="I7" s="916"/>
      <c r="J7" s="916">
        <v>328230</v>
      </c>
      <c r="K7" s="916"/>
      <c r="L7" s="916">
        <v>330967</v>
      </c>
      <c r="M7" s="916">
        <v>341720</v>
      </c>
      <c r="N7" s="916">
        <v>343663</v>
      </c>
      <c r="O7" s="916"/>
      <c r="P7" s="916">
        <v>336378</v>
      </c>
      <c r="Q7" s="916"/>
      <c r="R7" s="916">
        <v>283311</v>
      </c>
      <c r="S7" s="916"/>
      <c r="T7" s="916">
        <v>281015</v>
      </c>
      <c r="U7" s="980"/>
      <c r="V7" s="527"/>
    </row>
    <row r="8" spans="1:24" s="522" customFormat="1" ht="10.5" customHeight="1">
      <c r="A8" s="524"/>
      <c r="B8" s="525"/>
      <c r="C8" s="508" t="s">
        <v>396</v>
      </c>
      <c r="D8" s="526"/>
      <c r="E8" s="526"/>
      <c r="F8" s="916">
        <v>339601</v>
      </c>
      <c r="G8" s="916"/>
      <c r="H8" s="916">
        <v>347798</v>
      </c>
      <c r="I8" s="916"/>
      <c r="J8" s="916">
        <v>378756</v>
      </c>
      <c r="K8" s="916"/>
      <c r="L8" s="916">
        <v>384854</v>
      </c>
      <c r="M8" s="916">
        <v>397332</v>
      </c>
      <c r="N8" s="916">
        <v>400210</v>
      </c>
      <c r="O8" s="916"/>
      <c r="P8" s="916">
        <v>390129</v>
      </c>
      <c r="Q8" s="916"/>
      <c r="R8" s="916">
        <v>337570</v>
      </c>
      <c r="S8" s="916"/>
      <c r="T8" s="916">
        <v>334499</v>
      </c>
      <c r="U8" s="794"/>
      <c r="V8" s="527"/>
    </row>
    <row r="9" spans="1:24" s="522" customFormat="1" ht="10.5" customHeight="1">
      <c r="A9" s="524"/>
      <c r="B9" s="525"/>
      <c r="C9" s="508" t="s">
        <v>411</v>
      </c>
      <c r="D9" s="526"/>
      <c r="E9" s="526"/>
      <c r="F9" s="916">
        <v>2739776</v>
      </c>
      <c r="G9" s="916"/>
      <c r="H9" s="916">
        <v>2791443</v>
      </c>
      <c r="I9" s="916"/>
      <c r="J9" s="916">
        <v>2960216</v>
      </c>
      <c r="K9" s="916"/>
      <c r="L9" s="916">
        <v>2990993</v>
      </c>
      <c r="M9" s="916">
        <v>3094177</v>
      </c>
      <c r="N9" s="916">
        <v>3138017</v>
      </c>
      <c r="O9" s="916"/>
      <c r="P9" s="916">
        <v>2998781</v>
      </c>
      <c r="Q9" s="916"/>
      <c r="R9" s="916">
        <v>2779077</v>
      </c>
      <c r="S9" s="916"/>
      <c r="T9" s="916">
        <v>2735237</v>
      </c>
      <c r="U9" s="794"/>
      <c r="V9" s="527"/>
    </row>
    <row r="10" spans="1:24" s="522" customFormat="1" ht="11.25" customHeight="1">
      <c r="A10" s="524"/>
      <c r="B10" s="525"/>
      <c r="C10" s="508" t="s">
        <v>654</v>
      </c>
      <c r="D10" s="526"/>
      <c r="E10" s="526"/>
      <c r="F10" s="916">
        <v>2509958</v>
      </c>
      <c r="G10" s="916"/>
      <c r="H10" s="916">
        <v>2573719</v>
      </c>
      <c r="I10" s="916"/>
      <c r="J10" s="916">
        <v>2738739</v>
      </c>
      <c r="K10" s="916"/>
      <c r="L10" s="916">
        <v>2765576</v>
      </c>
      <c r="M10" s="916">
        <v>2848902</v>
      </c>
      <c r="N10" s="916">
        <v>2894365</v>
      </c>
      <c r="O10" s="916"/>
      <c r="P10" s="916">
        <v>2759400</v>
      </c>
      <c r="Q10" s="916"/>
      <c r="R10" s="916">
        <v>2599509</v>
      </c>
      <c r="S10" s="916"/>
      <c r="T10" s="916">
        <v>2553741</v>
      </c>
      <c r="U10" s="794"/>
      <c r="V10" s="527"/>
    </row>
    <row r="11" spans="1:24" s="522" customFormat="1" ht="11.25" customHeight="1">
      <c r="A11" s="524"/>
      <c r="B11" s="525"/>
      <c r="C11" s="508" t="s">
        <v>503</v>
      </c>
      <c r="D11" s="526"/>
      <c r="E11" s="526"/>
      <c r="F11" s="917"/>
      <c r="G11" s="917"/>
      <c r="H11" s="916"/>
      <c r="I11" s="916"/>
      <c r="J11" s="917"/>
      <c r="K11" s="917"/>
      <c r="L11" s="917"/>
      <c r="M11" s="736"/>
      <c r="N11" s="917"/>
      <c r="O11" s="917"/>
      <c r="P11" s="917"/>
      <c r="Q11" s="917"/>
      <c r="R11" s="917"/>
      <c r="S11" s="917"/>
      <c r="T11" s="917"/>
      <c r="U11" s="794"/>
      <c r="V11" s="527"/>
    </row>
    <row r="12" spans="1:24" s="522" customFormat="1" ht="9.75" customHeight="1">
      <c r="A12" s="524"/>
      <c r="B12" s="525"/>
      <c r="D12" s="508" t="s">
        <v>400</v>
      </c>
      <c r="E12" s="508"/>
      <c r="F12" s="917">
        <v>714.29</v>
      </c>
      <c r="G12" s="917"/>
      <c r="H12" s="917">
        <v>741.41</v>
      </c>
      <c r="I12" s="917"/>
      <c r="J12" s="917">
        <v>767.35</v>
      </c>
      <c r="K12" s="917"/>
      <c r="L12" s="917">
        <v>789.21641020299899</v>
      </c>
      <c r="M12" s="917">
        <v>808.47849558853909</v>
      </c>
      <c r="N12" s="917">
        <v>846.1337237422581</v>
      </c>
      <c r="O12" s="917"/>
      <c r="P12" s="917">
        <v>870.33975224698497</v>
      </c>
      <c r="Q12" s="917"/>
      <c r="R12" s="917">
        <v>900.04</v>
      </c>
      <c r="S12" s="917"/>
      <c r="T12" s="917">
        <v>906.11</v>
      </c>
      <c r="U12" s="523"/>
      <c r="V12" s="527"/>
      <c r="X12" s="536"/>
    </row>
    <row r="13" spans="1:24" s="522" customFormat="1" ht="9.75" customHeight="1">
      <c r="A13" s="524"/>
      <c r="B13" s="525"/>
      <c r="C13" s="1109"/>
      <c r="D13" s="508" t="s">
        <v>401</v>
      </c>
      <c r="E13" s="508"/>
      <c r="F13" s="917">
        <v>515.29</v>
      </c>
      <c r="G13" s="917"/>
      <c r="H13" s="917">
        <v>535.24</v>
      </c>
      <c r="I13" s="917"/>
      <c r="J13" s="917">
        <v>550</v>
      </c>
      <c r="K13" s="917"/>
      <c r="L13" s="917">
        <v>565</v>
      </c>
      <c r="M13" s="917">
        <v>583.36</v>
      </c>
      <c r="N13" s="917">
        <v>600</v>
      </c>
      <c r="O13" s="917"/>
      <c r="P13" s="917">
        <v>615.5</v>
      </c>
      <c r="Q13" s="917"/>
      <c r="R13" s="917">
        <v>634</v>
      </c>
      <c r="S13" s="917"/>
      <c r="T13" s="917">
        <v>641.92999999999995</v>
      </c>
      <c r="U13" s="523"/>
      <c r="V13" s="527"/>
    </row>
    <row r="14" spans="1:24" s="522" customFormat="1" ht="11.25" customHeight="1">
      <c r="A14" s="524"/>
      <c r="B14" s="525"/>
      <c r="C14" s="508" t="s">
        <v>504</v>
      </c>
      <c r="D14" s="526"/>
      <c r="E14" s="526"/>
      <c r="F14" s="917"/>
      <c r="G14" s="917"/>
      <c r="H14" s="917"/>
      <c r="I14" s="917"/>
      <c r="J14" s="917"/>
      <c r="K14" s="917"/>
      <c r="L14" s="917"/>
      <c r="M14" s="736"/>
      <c r="N14" s="917"/>
      <c r="O14" s="917"/>
      <c r="P14" s="917"/>
      <c r="Q14" s="917"/>
      <c r="R14" s="917"/>
      <c r="S14" s="917"/>
      <c r="T14" s="917"/>
      <c r="U14" s="794"/>
      <c r="V14" s="527"/>
    </row>
    <row r="15" spans="1:24" s="522" customFormat="1" ht="9.75" customHeight="1">
      <c r="A15" s="524"/>
      <c r="B15" s="525"/>
      <c r="D15" s="508" t="s">
        <v>402</v>
      </c>
      <c r="E15" s="508"/>
      <c r="F15" s="917">
        <v>852.4</v>
      </c>
      <c r="G15" s="917"/>
      <c r="H15" s="917">
        <v>879.62</v>
      </c>
      <c r="I15" s="917"/>
      <c r="J15" s="917">
        <v>909.17</v>
      </c>
      <c r="K15" s="917"/>
      <c r="L15" s="917">
        <v>935.96967052376601</v>
      </c>
      <c r="M15" s="917">
        <v>965.24629620701603</v>
      </c>
      <c r="N15" s="917">
        <v>1010.3760072203901</v>
      </c>
      <c r="O15" s="917"/>
      <c r="P15" s="917">
        <v>1036.4416794790202</v>
      </c>
      <c r="Q15" s="917"/>
      <c r="R15" s="917">
        <v>1076.26</v>
      </c>
      <c r="S15" s="917"/>
      <c r="T15" s="917">
        <v>1084.55</v>
      </c>
      <c r="U15" s="794"/>
      <c r="V15" s="527"/>
    </row>
    <row r="16" spans="1:24" s="522" customFormat="1" ht="9.75" customHeight="1">
      <c r="A16" s="524"/>
      <c r="B16" s="525"/>
      <c r="C16" s="508"/>
      <c r="D16" s="526" t="s">
        <v>403</v>
      </c>
      <c r="E16" s="526"/>
      <c r="F16" s="917">
        <v>606.92999999999995</v>
      </c>
      <c r="G16" s="917"/>
      <c r="H16" s="917">
        <v>625.76</v>
      </c>
      <c r="I16" s="917"/>
      <c r="J16" s="917">
        <v>646.65</v>
      </c>
      <c r="K16" s="917"/>
      <c r="L16" s="917">
        <v>667</v>
      </c>
      <c r="M16" s="917">
        <v>693</v>
      </c>
      <c r="N16" s="917">
        <v>721.82</v>
      </c>
      <c r="O16" s="917"/>
      <c r="P16" s="917">
        <v>740</v>
      </c>
      <c r="Q16" s="917"/>
      <c r="R16" s="917">
        <v>768.375</v>
      </c>
      <c r="S16" s="917"/>
      <c r="T16" s="917">
        <v>776</v>
      </c>
      <c r="U16" s="794"/>
      <c r="V16" s="527"/>
    </row>
    <row r="17" spans="1:46" s="1263" customFormat="1" ht="11.25" customHeight="1" thickBot="1">
      <c r="A17" s="1257"/>
      <c r="B17" s="1258"/>
      <c r="C17" s="1259" t="s">
        <v>505</v>
      </c>
      <c r="D17" s="1260"/>
      <c r="E17" s="1260"/>
      <c r="F17" s="1465"/>
      <c r="G17" s="1465"/>
      <c r="H17" s="1465"/>
      <c r="I17" s="1465"/>
      <c r="J17" s="1465"/>
      <c r="K17" s="1465"/>
      <c r="L17" s="1465"/>
      <c r="M17" s="1465"/>
      <c r="N17" s="1465"/>
      <c r="O17" s="1465"/>
      <c r="P17" s="1465"/>
      <c r="Q17" s="1465"/>
      <c r="R17" s="1465"/>
      <c r="S17" s="1465"/>
      <c r="T17" s="1466"/>
      <c r="U17" s="1261"/>
      <c r="V17" s="1262"/>
    </row>
    <row r="18" spans="1:46" s="269" customFormat="1" ht="14.25" thickBot="1">
      <c r="A18" s="267"/>
      <c r="B18" s="230"/>
      <c r="C18" s="978" t="s">
        <v>519</v>
      </c>
      <c r="D18" s="979"/>
      <c r="E18" s="979"/>
      <c r="F18" s="979"/>
      <c r="G18" s="979"/>
      <c r="H18" s="979"/>
      <c r="I18" s="979"/>
      <c r="J18" s="979"/>
      <c r="K18" s="979"/>
      <c r="L18" s="979"/>
      <c r="M18" s="979"/>
      <c r="N18" s="979"/>
      <c r="O18" s="979"/>
      <c r="P18" s="979"/>
      <c r="Q18" s="979"/>
      <c r="R18" s="979"/>
      <c r="S18" s="979"/>
      <c r="T18" s="500"/>
      <c r="U18" s="523"/>
      <c r="V18" s="528"/>
      <c r="W18" s="268"/>
      <c r="X18" s="522"/>
      <c r="Y18" s="522"/>
      <c r="Z18" s="522"/>
      <c r="AA18" s="522"/>
      <c r="AB18" s="522"/>
      <c r="AC18" s="522"/>
      <c r="AD18" s="522"/>
      <c r="AE18" s="522"/>
      <c r="AF18" s="522"/>
      <c r="AG18" s="522"/>
      <c r="AH18" s="522"/>
      <c r="AI18" s="522"/>
      <c r="AJ18" s="522"/>
      <c r="AK18" s="522"/>
      <c r="AL18" s="522"/>
      <c r="AM18" s="522"/>
      <c r="AN18" s="522"/>
      <c r="AO18" s="522"/>
    </row>
    <row r="19" spans="1:46" s="269" customFormat="1" ht="4.5" customHeight="1">
      <c r="A19" s="267"/>
      <c r="B19" s="230"/>
      <c r="C19" s="270"/>
      <c r="D19" s="270"/>
      <c r="E19" s="270"/>
      <c r="F19" s="270"/>
      <c r="G19" s="270"/>
      <c r="H19" s="270"/>
      <c r="I19" s="270"/>
      <c r="J19" s="270"/>
      <c r="K19" s="270"/>
      <c r="L19" s="270"/>
      <c r="M19" s="270"/>
      <c r="N19" s="270"/>
      <c r="O19" s="270"/>
      <c r="P19" s="270"/>
      <c r="Q19" s="270"/>
      <c r="R19" s="270"/>
      <c r="S19" s="270"/>
      <c r="T19" s="270"/>
      <c r="U19" s="523"/>
      <c r="V19" s="528"/>
      <c r="W19" s="268"/>
      <c r="X19" s="522"/>
      <c r="Y19" s="522"/>
      <c r="Z19" s="522"/>
      <c r="AA19" s="522"/>
      <c r="AB19" s="522"/>
      <c r="AC19" s="522"/>
      <c r="AD19" s="522"/>
      <c r="AE19" s="522"/>
      <c r="AF19" s="522"/>
      <c r="AG19" s="522"/>
      <c r="AH19" s="522"/>
      <c r="AI19" s="522"/>
      <c r="AJ19" s="522"/>
      <c r="AK19" s="522"/>
      <c r="AL19" s="522"/>
      <c r="AM19" s="522"/>
      <c r="AN19" s="522"/>
      <c r="AO19" s="522"/>
    </row>
    <row r="20" spans="1:46" s="269" customFormat="1">
      <c r="A20" s="267"/>
      <c r="B20" s="230"/>
      <c r="C20" s="1659">
        <v>2011</v>
      </c>
      <c r="D20" s="1660"/>
      <c r="E20" s="1110"/>
      <c r="F20" s="680" t="s">
        <v>506</v>
      </c>
      <c r="G20" s="1234"/>
      <c r="H20" s="680" t="s">
        <v>507</v>
      </c>
      <c r="I20" s="1234"/>
      <c r="J20" s="1235" t="s">
        <v>624</v>
      </c>
      <c r="K20" s="1111"/>
      <c r="L20" s="1659">
        <v>2011</v>
      </c>
      <c r="M20" s="1661"/>
      <c r="N20" s="1660"/>
      <c r="O20" s="1110"/>
      <c r="P20" s="680" t="s">
        <v>506</v>
      </c>
      <c r="Q20" s="1234"/>
      <c r="R20" s="680" t="s">
        <v>507</v>
      </c>
      <c r="S20" s="1234"/>
      <c r="T20" s="1235" t="s">
        <v>624</v>
      </c>
      <c r="U20" s="523"/>
      <c r="V20" s="528"/>
      <c r="W20" s="268"/>
      <c r="X20" s="522"/>
      <c r="Y20" s="522"/>
      <c r="Z20" s="522"/>
      <c r="AA20" s="522"/>
      <c r="AB20" s="522"/>
      <c r="AC20" s="522"/>
      <c r="AD20" s="522"/>
      <c r="AE20" s="522"/>
      <c r="AF20" s="522"/>
      <c r="AG20" s="522"/>
      <c r="AH20" s="522"/>
      <c r="AI20" s="522"/>
      <c r="AJ20" s="522"/>
      <c r="AK20" s="522"/>
      <c r="AL20" s="522"/>
      <c r="AM20" s="522"/>
      <c r="AN20" s="522"/>
      <c r="AO20" s="522"/>
    </row>
    <row r="21" spans="1:46" s="1204" customFormat="1" ht="11.25" customHeight="1">
      <c r="A21" s="1201"/>
      <c r="B21" s="1202"/>
      <c r="C21" s="508" t="s">
        <v>61</v>
      </c>
      <c r="D21" s="1236"/>
      <c r="E21" s="1216"/>
      <c r="F21" s="1118">
        <v>1140.2583086928</v>
      </c>
      <c r="G21" s="1223"/>
      <c r="H21" s="1118">
        <v>1374.5354433171699</v>
      </c>
      <c r="I21" s="1224"/>
      <c r="J21" s="1237">
        <v>659212</v>
      </c>
      <c r="K21" s="1113"/>
      <c r="L21" s="1238" t="s">
        <v>520</v>
      </c>
      <c r="M21" s="1239"/>
      <c r="N21" s="1240"/>
      <c r="O21" s="1240"/>
      <c r="P21" s="1241">
        <v>820.17733075435206</v>
      </c>
      <c r="Q21" s="1219"/>
      <c r="R21" s="1241">
        <v>1000.35361702128</v>
      </c>
      <c r="S21" s="1241"/>
      <c r="T21" s="1242">
        <v>1551</v>
      </c>
      <c r="U21" s="794"/>
      <c r="V21" s="991"/>
      <c r="W21" s="1203"/>
      <c r="X21" s="522"/>
      <c r="Y21" s="522"/>
      <c r="Z21" s="522"/>
      <c r="AA21" s="522"/>
      <c r="AB21" s="522"/>
      <c r="AC21" s="522"/>
      <c r="AD21" s="522"/>
      <c r="AE21" s="522"/>
      <c r="AF21" s="522"/>
      <c r="AG21" s="522"/>
      <c r="AH21" s="522"/>
      <c r="AI21" s="522"/>
      <c r="AJ21" s="522"/>
      <c r="AK21" s="522"/>
      <c r="AL21" s="522"/>
      <c r="AM21" s="522"/>
      <c r="AN21" s="522"/>
      <c r="AO21" s="522"/>
    </row>
    <row r="22" spans="1:46" s="1204" customFormat="1" ht="10.5" customHeight="1">
      <c r="A22" s="1201"/>
      <c r="B22" s="1202"/>
      <c r="C22" s="508" t="s">
        <v>521</v>
      </c>
      <c r="D22" s="508"/>
      <c r="E22" s="1217"/>
      <c r="F22" s="1118">
        <v>1177.82837777946</v>
      </c>
      <c r="G22" s="1223"/>
      <c r="H22" s="1118">
        <v>1420.2766885384101</v>
      </c>
      <c r="I22" s="1224"/>
      <c r="J22" s="1112">
        <v>555054</v>
      </c>
      <c r="K22" s="981"/>
      <c r="L22" s="1243" t="s">
        <v>522</v>
      </c>
      <c r="M22" s="1244"/>
      <c r="N22" s="1245"/>
      <c r="O22" s="1245"/>
      <c r="P22" s="1241">
        <v>620.40381344307309</v>
      </c>
      <c r="Q22" s="1219"/>
      <c r="R22" s="1241">
        <v>756.39823045267508</v>
      </c>
      <c r="S22" s="1241"/>
      <c r="T22" s="1242">
        <v>729</v>
      </c>
      <c r="U22" s="794"/>
      <c r="V22" s="991"/>
      <c r="W22" s="1203"/>
      <c r="X22" s="522"/>
      <c r="Y22" s="522"/>
      <c r="Z22" s="522"/>
      <c r="AA22" s="522"/>
      <c r="AB22" s="522"/>
      <c r="AC22" s="522"/>
      <c r="AD22" s="522"/>
      <c r="AE22" s="522"/>
      <c r="AF22" s="522"/>
      <c r="AG22" s="522"/>
      <c r="AH22" s="522"/>
      <c r="AI22" s="522"/>
      <c r="AJ22" s="522"/>
      <c r="AK22" s="522"/>
      <c r="AL22" s="522"/>
      <c r="AM22" s="522"/>
      <c r="AN22" s="522"/>
      <c r="AO22" s="522"/>
    </row>
    <row r="23" spans="1:46" s="1204" customFormat="1" ht="10.5" customHeight="1">
      <c r="A23" s="1201"/>
      <c r="B23" s="1202"/>
      <c r="C23" s="1246" t="s">
        <v>523</v>
      </c>
      <c r="D23" s="1221"/>
      <c r="E23" s="1217"/>
      <c r="F23" s="1241">
        <v>993.37460918424415</v>
      </c>
      <c r="G23" s="1219"/>
      <c r="H23" s="1241">
        <v>1171.93111228782</v>
      </c>
      <c r="I23" s="1247"/>
      <c r="J23" s="1242">
        <v>33993</v>
      </c>
      <c r="K23" s="981"/>
      <c r="L23" s="1248" t="s">
        <v>524</v>
      </c>
      <c r="M23" s="1244"/>
      <c r="N23" s="1245"/>
      <c r="O23" s="1245"/>
      <c r="P23" s="1118">
        <v>763.58931548573298</v>
      </c>
      <c r="Q23" s="1223"/>
      <c r="R23" s="1118">
        <v>991.74136742545704</v>
      </c>
      <c r="S23" s="1224"/>
      <c r="T23" s="1112">
        <v>18714</v>
      </c>
      <c r="U23" s="794"/>
      <c r="V23" s="991"/>
      <c r="W23" s="1203"/>
      <c r="X23" s="522"/>
      <c r="Y23" s="522"/>
      <c r="Z23" s="522"/>
      <c r="AA23" s="522"/>
      <c r="AB23" s="522"/>
      <c r="AC23" s="522"/>
      <c r="AD23" s="522"/>
      <c r="AE23" s="522"/>
      <c r="AF23" s="522"/>
      <c r="AG23" s="522"/>
      <c r="AH23" s="522"/>
      <c r="AI23" s="522"/>
      <c r="AJ23" s="522"/>
      <c r="AK23" s="522"/>
      <c r="AL23" s="522"/>
      <c r="AM23" s="522"/>
      <c r="AN23" s="522"/>
      <c r="AO23" s="522"/>
    </row>
    <row r="24" spans="1:46" s="1204" customFormat="1" ht="9.75" customHeight="1">
      <c r="A24" s="1201"/>
      <c r="B24" s="1202"/>
      <c r="C24" s="1246" t="s">
        <v>61</v>
      </c>
      <c r="D24" s="1221"/>
      <c r="E24" s="1217"/>
      <c r="F24" s="1241">
        <v>1286.84622598021</v>
      </c>
      <c r="G24" s="1219"/>
      <c r="H24" s="1241">
        <v>1576.3676497618201</v>
      </c>
      <c r="I24" s="1247"/>
      <c r="J24" s="1242">
        <v>272900</v>
      </c>
      <c r="K24" s="981"/>
      <c r="L24" s="1243" t="s">
        <v>525</v>
      </c>
      <c r="M24" s="1244"/>
      <c r="N24" s="1245"/>
      <c r="O24" s="1245"/>
      <c r="P24" s="1241">
        <v>783.28004713804705</v>
      </c>
      <c r="Q24" s="1219"/>
      <c r="R24" s="1241">
        <v>991.05390572390604</v>
      </c>
      <c r="S24" s="1241"/>
      <c r="T24" s="1242">
        <v>1485</v>
      </c>
      <c r="U24" s="794"/>
      <c r="V24" s="991"/>
      <c r="W24" s="1203"/>
      <c r="X24" s="522"/>
      <c r="Y24" s="522"/>
      <c r="Z24" s="522"/>
      <c r="AA24" s="522"/>
      <c r="AB24" s="522"/>
      <c r="AC24" s="522"/>
      <c r="AD24" s="522"/>
      <c r="AE24" s="522"/>
      <c r="AF24" s="522"/>
      <c r="AG24" s="522"/>
      <c r="AH24" s="522"/>
      <c r="AI24" s="522"/>
      <c r="AJ24" s="522"/>
      <c r="AK24" s="522"/>
      <c r="AL24" s="522"/>
      <c r="AM24" s="522"/>
      <c r="AN24" s="522"/>
      <c r="AO24" s="522"/>
    </row>
    <row r="25" spans="1:46" s="995" customFormat="1" ht="9.75" customHeight="1">
      <c r="A25" s="992"/>
      <c r="B25" s="993"/>
      <c r="C25" s="1246" t="s">
        <v>526</v>
      </c>
      <c r="D25" s="1221"/>
      <c r="E25" s="1217"/>
      <c r="F25" s="1241">
        <v>933.16066311237807</v>
      </c>
      <c r="G25" s="1219"/>
      <c r="H25" s="1241">
        <v>1109.2974853815501</v>
      </c>
      <c r="I25" s="1247"/>
      <c r="J25" s="1242">
        <v>40702</v>
      </c>
      <c r="K25" s="1115"/>
      <c r="L25" s="1243" t="s">
        <v>527</v>
      </c>
      <c r="M25" s="1244"/>
      <c r="N25" s="1245"/>
      <c r="O25" s="1245"/>
      <c r="P25" s="1241">
        <v>636.62610284167806</v>
      </c>
      <c r="Q25" s="1219"/>
      <c r="R25" s="1241">
        <v>761.01050067659014</v>
      </c>
      <c r="S25" s="1241"/>
      <c r="T25" s="1242">
        <v>739</v>
      </c>
      <c r="U25" s="523"/>
      <c r="V25" s="679"/>
      <c r="W25" s="1205"/>
      <c r="X25" s="522"/>
      <c r="Y25" s="522"/>
      <c r="Z25" s="522"/>
      <c r="AA25" s="522"/>
      <c r="AB25" s="522"/>
      <c r="AC25" s="522"/>
      <c r="AD25" s="522"/>
      <c r="AE25" s="522"/>
      <c r="AF25" s="522"/>
      <c r="AG25" s="994"/>
      <c r="AH25" s="994"/>
      <c r="AT25" s="996"/>
    </row>
    <row r="26" spans="1:46" s="1003" customFormat="1" ht="10.5" customHeight="1">
      <c r="A26" s="997"/>
      <c r="B26" s="998"/>
      <c r="C26" s="1246" t="s">
        <v>528</v>
      </c>
      <c r="D26" s="1221"/>
      <c r="E26" s="1217"/>
      <c r="F26" s="1241">
        <v>739.5785892323031</v>
      </c>
      <c r="G26" s="1219"/>
      <c r="H26" s="1241">
        <v>888.86547046360897</v>
      </c>
      <c r="I26" s="1247"/>
      <c r="J26" s="1242">
        <v>16048</v>
      </c>
      <c r="K26" s="1116"/>
      <c r="L26" s="1243" t="s">
        <v>529</v>
      </c>
      <c r="M26" s="1244"/>
      <c r="N26" s="1245"/>
      <c r="O26" s="1245"/>
      <c r="P26" s="1241">
        <v>721.76917602996298</v>
      </c>
      <c r="Q26" s="1219"/>
      <c r="R26" s="1241">
        <v>881.13018726591815</v>
      </c>
      <c r="S26" s="1241"/>
      <c r="T26" s="1242">
        <v>267</v>
      </c>
      <c r="U26" s="1000"/>
      <c r="V26" s="999"/>
      <c r="W26" s="1206"/>
      <c r="X26" s="1249"/>
      <c r="Y26" s="1249"/>
      <c r="Z26" s="1249"/>
      <c r="AA26" s="1249"/>
      <c r="AB26" s="1249"/>
      <c r="AC26" s="1249"/>
      <c r="AD26" s="1249"/>
      <c r="AE26" s="1249"/>
      <c r="AF26" s="1249"/>
      <c r="AG26" s="1001"/>
      <c r="AH26" s="1001"/>
      <c r="AI26" s="1002"/>
      <c r="AJ26" s="1002"/>
      <c r="AK26" s="1002"/>
      <c r="AL26" s="1002"/>
      <c r="AM26" s="1002"/>
      <c r="AN26" s="1002"/>
      <c r="AO26" s="1002"/>
      <c r="AP26" s="1002"/>
      <c r="AQ26" s="1002"/>
      <c r="AR26" s="1002"/>
      <c r="AS26" s="1002"/>
    </row>
    <row r="27" spans="1:46" s="1003" customFormat="1" ht="10.5" customHeight="1">
      <c r="A27" s="997"/>
      <c r="B27" s="998"/>
      <c r="C27" s="1246" t="s">
        <v>530</v>
      </c>
      <c r="D27" s="1221"/>
      <c r="E27" s="1217"/>
      <c r="F27" s="1241">
        <v>1436.69569350189</v>
      </c>
      <c r="G27" s="1219"/>
      <c r="H27" s="1241">
        <v>1721.1972412212601</v>
      </c>
      <c r="I27" s="1247"/>
      <c r="J27" s="1242">
        <v>67635</v>
      </c>
      <c r="K27" s="1116"/>
      <c r="L27" s="1243" t="s">
        <v>531</v>
      </c>
      <c r="M27" s="1244"/>
      <c r="N27" s="1245"/>
      <c r="O27" s="1245"/>
      <c r="P27" s="1241">
        <v>618.65046728972004</v>
      </c>
      <c r="Q27" s="1219"/>
      <c r="R27" s="1241">
        <v>756.24621495327108</v>
      </c>
      <c r="S27" s="1241"/>
      <c r="T27" s="1242">
        <v>214</v>
      </c>
      <c r="U27" s="1000"/>
      <c r="V27" s="999"/>
      <c r="W27" s="1206"/>
      <c r="X27" s="1249"/>
      <c r="Y27" s="1249"/>
      <c r="Z27" s="1249"/>
      <c r="AA27" s="1249"/>
      <c r="AB27" s="1249"/>
      <c r="AC27" s="1249"/>
      <c r="AD27" s="1249"/>
      <c r="AE27" s="1249"/>
      <c r="AF27" s="1249"/>
      <c r="AG27" s="1001"/>
      <c r="AH27" s="1001"/>
      <c r="AI27" s="1002"/>
      <c r="AJ27" s="1002"/>
      <c r="AK27" s="1002"/>
      <c r="AL27" s="1002"/>
      <c r="AM27" s="1002"/>
      <c r="AN27" s="1002"/>
      <c r="AO27" s="1002"/>
      <c r="AP27" s="1002"/>
      <c r="AQ27" s="1002"/>
      <c r="AR27" s="1002"/>
      <c r="AS27" s="1002"/>
    </row>
    <row r="28" spans="1:46" s="1003" customFormat="1" ht="10.5" customHeight="1">
      <c r="A28" s="997"/>
      <c r="B28" s="998"/>
      <c r="C28" s="1246" t="s">
        <v>532</v>
      </c>
      <c r="D28" s="1221"/>
      <c r="E28" s="1217"/>
      <c r="F28" s="1241">
        <v>985.42811348826706</v>
      </c>
      <c r="G28" s="1219"/>
      <c r="H28" s="1241">
        <v>1159.57410166108</v>
      </c>
      <c r="I28" s="1247"/>
      <c r="J28" s="1242">
        <v>53098</v>
      </c>
      <c r="K28" s="1116"/>
      <c r="L28" s="1243" t="s">
        <v>57</v>
      </c>
      <c r="M28" s="1244"/>
      <c r="N28" s="1245"/>
      <c r="O28" s="1245"/>
      <c r="P28" s="1241">
        <v>796.71717767898213</v>
      </c>
      <c r="Q28" s="1219"/>
      <c r="R28" s="1241">
        <v>966.41086156676397</v>
      </c>
      <c r="S28" s="1241"/>
      <c r="T28" s="1242">
        <v>6523</v>
      </c>
      <c r="U28" s="1000"/>
      <c r="V28" s="999"/>
      <c r="W28" s="1206"/>
      <c r="X28" s="1249"/>
      <c r="Y28" s="1249"/>
      <c r="Z28" s="1249"/>
      <c r="AA28" s="1249"/>
      <c r="AB28" s="1249"/>
      <c r="AC28" s="1249"/>
      <c r="AD28" s="1249"/>
      <c r="AE28" s="1249"/>
      <c r="AF28" s="1249"/>
      <c r="AG28" s="1001"/>
      <c r="AH28" s="1001"/>
      <c r="AI28" s="1002"/>
      <c r="AJ28" s="1002"/>
      <c r="AK28" s="1002"/>
      <c r="AL28" s="1002"/>
      <c r="AM28" s="1002"/>
      <c r="AN28" s="1002"/>
      <c r="AO28" s="1002"/>
      <c r="AP28" s="1002"/>
      <c r="AQ28" s="1002"/>
      <c r="AR28" s="1002"/>
      <c r="AS28" s="1002"/>
    </row>
    <row r="29" spans="1:46" s="1003" customFormat="1" ht="10.5" customHeight="1">
      <c r="A29" s="997"/>
      <c r="B29" s="998"/>
      <c r="C29" s="1246" t="s">
        <v>533</v>
      </c>
      <c r="D29" s="1221"/>
      <c r="E29" s="1217"/>
      <c r="F29" s="1241">
        <v>954.173039277729</v>
      </c>
      <c r="G29" s="1219"/>
      <c r="H29" s="1241">
        <v>1129.5393675906002</v>
      </c>
      <c r="I29" s="1247"/>
      <c r="J29" s="1242">
        <v>23703</v>
      </c>
      <c r="K29" s="1116"/>
      <c r="L29" s="1243" t="s">
        <v>534</v>
      </c>
      <c r="M29" s="1244"/>
      <c r="N29" s="1245"/>
      <c r="O29" s="1245"/>
      <c r="P29" s="1241">
        <v>916.27674391657001</v>
      </c>
      <c r="Q29" s="1219"/>
      <c r="R29" s="1241">
        <v>1578.0752105059901</v>
      </c>
      <c r="S29" s="1241"/>
      <c r="T29" s="1242">
        <v>2589</v>
      </c>
      <c r="U29" s="1000"/>
      <c r="V29" s="999"/>
      <c r="W29" s="1206"/>
      <c r="X29" s="1249"/>
      <c r="Y29" s="1249"/>
      <c r="Z29" s="1249"/>
      <c r="AA29" s="1249"/>
      <c r="AB29" s="1249"/>
      <c r="AC29" s="1249"/>
      <c r="AD29" s="1249"/>
      <c r="AE29" s="1249"/>
      <c r="AF29" s="1249"/>
      <c r="AG29" s="1001"/>
      <c r="AH29" s="1001"/>
      <c r="AI29" s="1002"/>
      <c r="AJ29" s="1002"/>
      <c r="AK29" s="1002"/>
      <c r="AL29" s="1002"/>
      <c r="AM29" s="1002"/>
      <c r="AN29" s="1002"/>
      <c r="AO29" s="1002"/>
      <c r="AP29" s="1002"/>
      <c r="AQ29" s="1002"/>
      <c r="AR29" s="1002"/>
      <c r="AS29" s="1002"/>
    </row>
    <row r="30" spans="1:46" s="1003" customFormat="1" ht="10.5" customHeight="1">
      <c r="A30" s="997"/>
      <c r="B30" s="998"/>
      <c r="C30" s="1246" t="s">
        <v>535</v>
      </c>
      <c r="D30" s="1221"/>
      <c r="E30" s="1217"/>
      <c r="F30" s="1241">
        <v>1087.4259051814599</v>
      </c>
      <c r="G30" s="1219"/>
      <c r="H30" s="1241">
        <v>1249.4088411399803</v>
      </c>
      <c r="I30" s="1247"/>
      <c r="J30" s="1242">
        <v>33369</v>
      </c>
      <c r="K30" s="1116"/>
      <c r="L30" s="1243" t="s">
        <v>536</v>
      </c>
      <c r="M30" s="1244"/>
      <c r="N30" s="1245"/>
      <c r="O30" s="1245"/>
      <c r="P30" s="1241">
        <v>674.22017191977102</v>
      </c>
      <c r="Q30" s="1219"/>
      <c r="R30" s="1241">
        <v>823.99140401146099</v>
      </c>
      <c r="S30" s="1241"/>
      <c r="T30" s="1242">
        <v>349</v>
      </c>
      <c r="U30" s="1000"/>
      <c r="V30" s="999"/>
      <c r="W30" s="1206"/>
      <c r="X30" s="1249"/>
      <c r="Y30" s="1249"/>
      <c r="Z30" s="1249"/>
      <c r="AA30" s="1249"/>
      <c r="AB30" s="1249"/>
      <c r="AC30" s="1249"/>
      <c r="AD30" s="1249"/>
      <c r="AE30" s="1249"/>
      <c r="AF30" s="1249"/>
      <c r="AG30" s="1001"/>
      <c r="AH30" s="1001"/>
      <c r="AI30" s="1002"/>
      <c r="AJ30" s="1002"/>
      <c r="AK30" s="1002"/>
      <c r="AL30" s="1002"/>
      <c r="AM30" s="1002"/>
      <c r="AN30" s="1002"/>
      <c r="AO30" s="1002"/>
      <c r="AP30" s="1002"/>
      <c r="AQ30" s="1002"/>
      <c r="AR30" s="1002"/>
      <c r="AS30" s="1002"/>
    </row>
    <row r="31" spans="1:46" s="1003" customFormat="1" ht="10.5" customHeight="1">
      <c r="A31" s="997"/>
      <c r="B31" s="998"/>
      <c r="C31" s="1246" t="s">
        <v>537</v>
      </c>
      <c r="D31" s="1221"/>
      <c r="E31" s="1217"/>
      <c r="F31" s="1241">
        <v>776.25444289284098</v>
      </c>
      <c r="G31" s="1219"/>
      <c r="H31" s="1241">
        <v>914.13314199617798</v>
      </c>
      <c r="I31" s="1247"/>
      <c r="J31" s="1242">
        <v>13606</v>
      </c>
      <c r="K31" s="1116"/>
      <c r="L31" s="1243" t="s">
        <v>538</v>
      </c>
      <c r="M31" s="1244"/>
      <c r="N31" s="1245"/>
      <c r="O31" s="1245"/>
      <c r="P31" s="1241">
        <v>772.39516161616211</v>
      </c>
      <c r="Q31" s="1219"/>
      <c r="R31" s="1241">
        <v>973.819626262626</v>
      </c>
      <c r="S31" s="1241"/>
      <c r="T31" s="1242">
        <v>990</v>
      </c>
      <c r="U31" s="1000"/>
      <c r="V31" s="999"/>
      <c r="W31" s="1206"/>
      <c r="X31" s="1249"/>
      <c r="Y31" s="1249"/>
      <c r="Z31" s="1249"/>
      <c r="AA31" s="1249"/>
      <c r="AB31" s="1249"/>
      <c r="AC31" s="1249"/>
      <c r="AD31" s="1249"/>
      <c r="AE31" s="1249"/>
      <c r="AF31" s="1249"/>
      <c r="AG31" s="1001"/>
      <c r="AH31" s="1001"/>
      <c r="AI31" s="1002"/>
      <c r="AJ31" s="1002"/>
      <c r="AK31" s="1002"/>
      <c r="AL31" s="1002"/>
      <c r="AM31" s="1002"/>
      <c r="AN31" s="1002"/>
      <c r="AO31" s="1002"/>
      <c r="AP31" s="1002"/>
      <c r="AQ31" s="1002"/>
      <c r="AR31" s="1002"/>
      <c r="AS31" s="1002"/>
    </row>
    <row r="32" spans="1:46" s="1003" customFormat="1" ht="10.5" customHeight="1">
      <c r="A32" s="997"/>
      <c r="B32" s="998"/>
      <c r="C32" s="508" t="s">
        <v>539</v>
      </c>
      <c r="D32" s="508"/>
      <c r="E32" s="1217"/>
      <c r="F32" s="1118">
        <v>940.04884684805802</v>
      </c>
      <c r="G32" s="1223"/>
      <c r="H32" s="1118">
        <v>1130.7820962384101</v>
      </c>
      <c r="I32" s="1224"/>
      <c r="J32" s="1112">
        <v>104158</v>
      </c>
      <c r="K32" s="1116"/>
      <c r="L32" s="1243" t="s">
        <v>540</v>
      </c>
      <c r="M32" s="1239"/>
      <c r="N32" s="1240"/>
      <c r="O32" s="1240"/>
      <c r="P32" s="1241">
        <v>664.51926489226912</v>
      </c>
      <c r="Q32" s="1219"/>
      <c r="R32" s="1241">
        <v>761.37598225602005</v>
      </c>
      <c r="S32" s="1241"/>
      <c r="T32" s="1242">
        <v>789</v>
      </c>
      <c r="U32" s="1000"/>
      <c r="V32" s="999"/>
      <c r="W32" s="1206"/>
      <c r="X32" s="1249"/>
      <c r="Y32" s="1249"/>
      <c r="Z32" s="1249"/>
      <c r="AA32" s="1249"/>
      <c r="AB32" s="1249"/>
      <c r="AC32" s="1249"/>
      <c r="AD32" s="1249"/>
      <c r="AE32" s="1249"/>
      <c r="AF32" s="1249"/>
      <c r="AG32" s="1001"/>
      <c r="AH32" s="1001"/>
      <c r="AI32" s="1002"/>
      <c r="AJ32" s="1002"/>
      <c r="AK32" s="1002"/>
      <c r="AL32" s="1002"/>
      <c r="AM32" s="1002"/>
      <c r="AN32" s="1002"/>
      <c r="AO32" s="1002"/>
      <c r="AP32" s="1002"/>
      <c r="AQ32" s="1002"/>
      <c r="AR32" s="1002"/>
      <c r="AS32" s="1002"/>
    </row>
    <row r="33" spans="1:45" s="1003" customFormat="1" ht="9.75" customHeight="1">
      <c r="A33" s="997"/>
      <c r="B33" s="998"/>
      <c r="C33" s="1246" t="s">
        <v>541</v>
      </c>
      <c r="D33" s="1221"/>
      <c r="E33" s="1217"/>
      <c r="F33" s="1241">
        <v>1517.68881980743</v>
      </c>
      <c r="G33" s="1219"/>
      <c r="H33" s="1241">
        <v>1673.4572242090801</v>
      </c>
      <c r="I33" s="1247"/>
      <c r="J33" s="1242">
        <v>3635</v>
      </c>
      <c r="K33" s="1116"/>
      <c r="L33" s="1243" t="s">
        <v>542</v>
      </c>
      <c r="M33" s="1244"/>
      <c r="N33" s="1245"/>
      <c r="O33" s="1245"/>
      <c r="P33" s="1241">
        <v>713.90320686070709</v>
      </c>
      <c r="Q33" s="1219"/>
      <c r="R33" s="1241">
        <v>854.68847193347199</v>
      </c>
      <c r="S33" s="1241"/>
      <c r="T33" s="1242">
        <v>1924</v>
      </c>
      <c r="U33" s="1000"/>
      <c r="V33" s="999"/>
      <c r="W33" s="1206"/>
      <c r="X33" s="1249"/>
      <c r="Y33" s="1249"/>
      <c r="Z33" s="1249"/>
      <c r="AA33" s="1249"/>
      <c r="AB33" s="1249"/>
      <c r="AC33" s="1249"/>
      <c r="AD33" s="1249"/>
      <c r="AE33" s="1249"/>
      <c r="AF33" s="1249"/>
      <c r="AG33" s="1001"/>
      <c r="AH33" s="1001"/>
      <c r="AI33" s="1002"/>
      <c r="AJ33" s="1002"/>
      <c r="AK33" s="1002"/>
      <c r="AL33" s="1002"/>
      <c r="AM33" s="1002"/>
      <c r="AN33" s="1002"/>
      <c r="AO33" s="1002"/>
      <c r="AP33" s="1002"/>
      <c r="AQ33" s="1002"/>
      <c r="AR33" s="1002"/>
      <c r="AS33" s="1002"/>
    </row>
    <row r="34" spans="1:45" s="1003" customFormat="1" ht="9.75" customHeight="1">
      <c r="A34" s="997"/>
      <c r="B34" s="998"/>
      <c r="C34" s="1246" t="s">
        <v>543</v>
      </c>
      <c r="D34" s="1221"/>
      <c r="E34" s="1217"/>
      <c r="F34" s="1241">
        <v>881.19670508508113</v>
      </c>
      <c r="G34" s="1219"/>
      <c r="H34" s="1241">
        <v>1040.2696463197501</v>
      </c>
      <c r="I34" s="1247"/>
      <c r="J34" s="1242">
        <v>20216</v>
      </c>
      <c r="K34" s="1116"/>
      <c r="L34" s="1243" t="s">
        <v>544</v>
      </c>
      <c r="M34" s="1244"/>
      <c r="N34" s="1245"/>
      <c r="O34" s="1245"/>
      <c r="P34" s="1241">
        <v>605.82279411764705</v>
      </c>
      <c r="Q34" s="1219"/>
      <c r="R34" s="1241">
        <v>740.10033823529409</v>
      </c>
      <c r="S34" s="1241"/>
      <c r="T34" s="1242">
        <v>680</v>
      </c>
      <c r="U34" s="1000"/>
      <c r="V34" s="999"/>
      <c r="W34" s="1206"/>
      <c r="X34" s="1249"/>
      <c r="Y34" s="1249"/>
      <c r="Z34" s="1249"/>
      <c r="AA34" s="1249"/>
      <c r="AB34" s="1249"/>
      <c r="AC34" s="1249"/>
      <c r="AD34" s="1249"/>
      <c r="AE34" s="1249"/>
      <c r="AF34" s="1249"/>
      <c r="AG34" s="1001"/>
      <c r="AH34" s="1001"/>
      <c r="AI34" s="1002"/>
      <c r="AJ34" s="1002"/>
      <c r="AK34" s="1002"/>
      <c r="AL34" s="1002"/>
      <c r="AM34" s="1002"/>
      <c r="AN34" s="1002"/>
      <c r="AO34" s="1002"/>
      <c r="AP34" s="1002"/>
      <c r="AQ34" s="1002"/>
      <c r="AR34" s="1002"/>
      <c r="AS34" s="1002"/>
    </row>
    <row r="35" spans="1:45" s="1003" customFormat="1" ht="9.75" customHeight="1">
      <c r="A35" s="997"/>
      <c r="B35" s="998"/>
      <c r="C35" s="1246" t="s">
        <v>545</v>
      </c>
      <c r="D35" s="1221"/>
      <c r="E35" s="1217"/>
      <c r="F35" s="1241">
        <v>847.07514336519205</v>
      </c>
      <c r="G35" s="1219"/>
      <c r="H35" s="1241">
        <v>1048.77914314292</v>
      </c>
      <c r="I35" s="1247"/>
      <c r="J35" s="1242">
        <v>8998</v>
      </c>
      <c r="K35" s="1116"/>
      <c r="L35" s="1243" t="s">
        <v>546</v>
      </c>
      <c r="M35" s="1244"/>
      <c r="N35" s="1245"/>
      <c r="O35" s="1245"/>
      <c r="P35" s="1241">
        <v>660.76205958549201</v>
      </c>
      <c r="Q35" s="1219"/>
      <c r="R35" s="1241">
        <v>792.61893782383402</v>
      </c>
      <c r="S35" s="1241"/>
      <c r="T35" s="1242">
        <v>1544</v>
      </c>
      <c r="U35" s="1000"/>
      <c r="V35" s="999"/>
      <c r="W35" s="1206"/>
      <c r="X35" s="1249"/>
      <c r="Y35" s="1249"/>
      <c r="Z35" s="1249"/>
      <c r="AA35" s="1249"/>
      <c r="AB35" s="1249"/>
      <c r="AC35" s="1249"/>
      <c r="AD35" s="1249"/>
      <c r="AE35" s="1249"/>
      <c r="AF35" s="1249"/>
      <c r="AG35" s="1001"/>
      <c r="AH35" s="1001"/>
      <c r="AI35" s="1002"/>
      <c r="AJ35" s="1002"/>
      <c r="AK35" s="1002"/>
      <c r="AL35" s="1002"/>
      <c r="AM35" s="1002"/>
      <c r="AN35" s="1002"/>
      <c r="AO35" s="1002"/>
      <c r="AP35" s="1002"/>
      <c r="AQ35" s="1002"/>
      <c r="AR35" s="1002"/>
      <c r="AS35" s="1002"/>
    </row>
    <row r="36" spans="1:45" s="1003" customFormat="1" ht="9.75" customHeight="1">
      <c r="A36" s="997"/>
      <c r="B36" s="998"/>
      <c r="C36" s="1246" t="s">
        <v>547</v>
      </c>
      <c r="D36" s="1221"/>
      <c r="E36" s="1217"/>
      <c r="F36" s="1241">
        <v>808.68733240223503</v>
      </c>
      <c r="G36" s="1219"/>
      <c r="H36" s="1241">
        <v>941.9499940143661</v>
      </c>
      <c r="I36" s="1247"/>
      <c r="J36" s="1242">
        <v>5012</v>
      </c>
      <c r="K36" s="1116"/>
      <c r="L36" s="1243" t="s">
        <v>548</v>
      </c>
      <c r="M36" s="1244"/>
      <c r="N36" s="1245"/>
      <c r="O36" s="1245"/>
      <c r="P36" s="1241">
        <v>695.38975845410607</v>
      </c>
      <c r="Q36" s="1219"/>
      <c r="R36" s="1241">
        <v>829.0504830917871</v>
      </c>
      <c r="S36" s="1241"/>
      <c r="T36" s="1242">
        <v>621</v>
      </c>
      <c r="U36" s="1000"/>
      <c r="V36" s="999"/>
      <c r="W36" s="1206"/>
      <c r="X36" s="1249"/>
      <c r="Y36" s="1249"/>
      <c r="Z36" s="1249"/>
      <c r="AA36" s="1249"/>
      <c r="AB36" s="1249"/>
      <c r="AC36" s="1249"/>
      <c r="AD36" s="1249"/>
      <c r="AE36" s="1249"/>
      <c r="AF36" s="1249"/>
      <c r="AG36" s="1001"/>
      <c r="AH36" s="1001"/>
      <c r="AI36" s="1002"/>
      <c r="AJ36" s="1002"/>
      <c r="AK36" s="1002"/>
      <c r="AL36" s="1002"/>
      <c r="AM36" s="1002"/>
      <c r="AN36" s="1002"/>
      <c r="AO36" s="1002"/>
      <c r="AP36" s="1002"/>
      <c r="AQ36" s="1002"/>
      <c r="AR36" s="1002"/>
      <c r="AS36" s="1002"/>
    </row>
    <row r="37" spans="1:45" s="1003" customFormat="1" ht="10.5" customHeight="1">
      <c r="A37" s="997"/>
      <c r="B37" s="998"/>
      <c r="C37" s="1246" t="s">
        <v>549</v>
      </c>
      <c r="D37" s="1221"/>
      <c r="E37" s="1217"/>
      <c r="F37" s="1241">
        <v>799.14964930244514</v>
      </c>
      <c r="G37" s="1219"/>
      <c r="H37" s="1241">
        <v>975.65447843338006</v>
      </c>
      <c r="I37" s="1247"/>
      <c r="J37" s="1242">
        <v>7813</v>
      </c>
      <c r="K37" s="1116"/>
      <c r="L37" s="1248" t="s">
        <v>550</v>
      </c>
      <c r="M37" s="1244"/>
      <c r="N37" s="1245"/>
      <c r="O37" s="1245"/>
      <c r="P37" s="1118">
        <v>801.06465308382701</v>
      </c>
      <c r="Q37" s="1223"/>
      <c r="R37" s="1118">
        <v>964.21055308152006</v>
      </c>
      <c r="S37" s="1224"/>
      <c r="T37" s="1112">
        <v>43339</v>
      </c>
      <c r="U37" s="1000"/>
      <c r="V37" s="999"/>
      <c r="W37" s="1206"/>
      <c r="X37" s="1249"/>
      <c r="Y37" s="1249"/>
      <c r="Z37" s="1249"/>
      <c r="AA37" s="1249"/>
      <c r="AB37" s="1249"/>
      <c r="AC37" s="1249"/>
      <c r="AD37" s="1249"/>
      <c r="AE37" s="1249"/>
      <c r="AF37" s="1249"/>
      <c r="AG37" s="1001"/>
      <c r="AH37" s="1001"/>
      <c r="AI37" s="1002"/>
      <c r="AJ37" s="1002"/>
      <c r="AK37" s="1002"/>
      <c r="AL37" s="1002"/>
      <c r="AM37" s="1002"/>
      <c r="AN37" s="1002"/>
      <c r="AO37" s="1002"/>
      <c r="AP37" s="1002"/>
      <c r="AQ37" s="1002"/>
      <c r="AR37" s="1002"/>
      <c r="AS37" s="1002"/>
    </row>
    <row r="38" spans="1:45" s="1003" customFormat="1" ht="10.5" customHeight="1">
      <c r="A38" s="997"/>
      <c r="B38" s="998"/>
      <c r="C38" s="1246" t="s">
        <v>551</v>
      </c>
      <c r="D38" s="1221"/>
      <c r="E38" s="1217"/>
      <c r="F38" s="1241">
        <v>1014.78165907685</v>
      </c>
      <c r="G38" s="1219"/>
      <c r="H38" s="1241">
        <v>1271.0083409231499</v>
      </c>
      <c r="I38" s="1247"/>
      <c r="J38" s="1242">
        <v>17787</v>
      </c>
      <c r="K38" s="1116"/>
      <c r="L38" s="1243" t="s">
        <v>552</v>
      </c>
      <c r="M38" s="1244"/>
      <c r="N38" s="1245"/>
      <c r="O38" s="1245"/>
      <c r="P38" s="1241">
        <v>902.46178670616609</v>
      </c>
      <c r="Q38" s="1219"/>
      <c r="R38" s="1241">
        <v>1101.33804480652</v>
      </c>
      <c r="S38" s="1241"/>
      <c r="T38" s="1242">
        <v>5401</v>
      </c>
      <c r="U38" s="1000"/>
      <c r="V38" s="999"/>
      <c r="W38" s="1206"/>
      <c r="X38" s="1249"/>
      <c r="Y38" s="1249"/>
      <c r="Z38" s="1249"/>
      <c r="AA38" s="1249"/>
      <c r="AB38" s="1249"/>
      <c r="AC38" s="1249"/>
      <c r="AD38" s="1249"/>
      <c r="AE38" s="1249"/>
      <c r="AF38" s="1249"/>
      <c r="AG38" s="1001"/>
      <c r="AH38" s="1001"/>
      <c r="AI38" s="1002"/>
      <c r="AJ38" s="1002"/>
      <c r="AK38" s="1002"/>
      <c r="AL38" s="1002"/>
      <c r="AM38" s="1002"/>
      <c r="AN38" s="1002"/>
      <c r="AO38" s="1002"/>
      <c r="AP38" s="1002"/>
      <c r="AQ38" s="1002"/>
      <c r="AR38" s="1002"/>
      <c r="AS38" s="1002"/>
    </row>
    <row r="39" spans="1:45" s="1003" customFormat="1" ht="10.5" customHeight="1">
      <c r="A39" s="997"/>
      <c r="B39" s="998"/>
      <c r="C39" s="1246" t="s">
        <v>553</v>
      </c>
      <c r="D39" s="1221"/>
      <c r="E39" s="1217"/>
      <c r="F39" s="1241">
        <v>980.457802379589</v>
      </c>
      <c r="G39" s="1219"/>
      <c r="H39" s="1241">
        <v>1139.0461277597501</v>
      </c>
      <c r="I39" s="1247"/>
      <c r="J39" s="1242">
        <v>15717</v>
      </c>
      <c r="K39" s="1116"/>
      <c r="L39" s="1243" t="s">
        <v>554</v>
      </c>
      <c r="M39" s="1239"/>
      <c r="N39" s="1240"/>
      <c r="O39" s="1240"/>
      <c r="P39" s="1241">
        <v>733.88556443556399</v>
      </c>
      <c r="Q39" s="1219"/>
      <c r="R39" s="1241">
        <v>897.84645021644997</v>
      </c>
      <c r="S39" s="1241"/>
      <c r="T39" s="1242">
        <v>3003</v>
      </c>
      <c r="U39" s="1000"/>
      <c r="V39" s="999"/>
      <c r="W39" s="1206"/>
      <c r="X39" s="1249"/>
      <c r="Y39" s="1249"/>
      <c r="Z39" s="1249"/>
      <c r="AA39" s="1249"/>
      <c r="AB39" s="1249"/>
      <c r="AC39" s="1249"/>
      <c r="AD39" s="1249"/>
      <c r="AE39" s="1249"/>
      <c r="AF39" s="1249"/>
      <c r="AG39" s="1001"/>
      <c r="AH39" s="1001"/>
      <c r="AI39" s="1002"/>
      <c r="AJ39" s="1002"/>
      <c r="AK39" s="1002"/>
      <c r="AL39" s="1002"/>
      <c r="AM39" s="1002"/>
      <c r="AN39" s="1002"/>
      <c r="AO39" s="1002"/>
      <c r="AP39" s="1002"/>
      <c r="AQ39" s="1002"/>
      <c r="AR39" s="1002"/>
      <c r="AS39" s="1002"/>
    </row>
    <row r="40" spans="1:45" s="1003" customFormat="1" ht="9.75" customHeight="1">
      <c r="A40" s="997"/>
      <c r="B40" s="998"/>
      <c r="C40" s="1246" t="s">
        <v>555</v>
      </c>
      <c r="D40" s="1221"/>
      <c r="E40" s="1217"/>
      <c r="F40" s="1241">
        <v>788.36501907588001</v>
      </c>
      <c r="G40" s="1219"/>
      <c r="H40" s="1241">
        <v>932.00396142433203</v>
      </c>
      <c r="I40" s="1247"/>
      <c r="J40" s="1242">
        <v>4718</v>
      </c>
      <c r="K40" s="1116"/>
      <c r="L40" s="1243" t="s">
        <v>556</v>
      </c>
      <c r="M40" s="1244"/>
      <c r="N40" s="1245"/>
      <c r="O40" s="1245"/>
      <c r="P40" s="1241">
        <v>729.57798863636401</v>
      </c>
      <c r="Q40" s="1219"/>
      <c r="R40" s="1241">
        <v>899.96162500000003</v>
      </c>
      <c r="S40" s="1241"/>
      <c r="T40" s="1242">
        <v>880</v>
      </c>
      <c r="U40" s="1000"/>
      <c r="V40" s="999"/>
      <c r="W40" s="1206"/>
      <c r="X40" s="1249"/>
      <c r="Y40" s="1249"/>
      <c r="Z40" s="1249"/>
      <c r="AA40" s="1249"/>
      <c r="AB40" s="1249"/>
      <c r="AC40" s="1249"/>
      <c r="AD40" s="1249"/>
      <c r="AE40" s="1249"/>
      <c r="AF40" s="1249"/>
      <c r="AG40" s="1001"/>
      <c r="AH40" s="1001"/>
      <c r="AI40" s="1002"/>
      <c r="AJ40" s="1002"/>
      <c r="AK40" s="1002"/>
      <c r="AL40" s="1002"/>
      <c r="AM40" s="1002"/>
      <c r="AN40" s="1002"/>
      <c r="AO40" s="1002"/>
      <c r="AP40" s="1002"/>
      <c r="AQ40" s="1002"/>
      <c r="AR40" s="1002"/>
      <c r="AS40" s="1002"/>
    </row>
    <row r="41" spans="1:45" s="1003" customFormat="1" ht="10.5" customHeight="1">
      <c r="A41" s="997"/>
      <c r="B41" s="998"/>
      <c r="C41" s="1246" t="s">
        <v>60</v>
      </c>
      <c r="D41" s="1221"/>
      <c r="E41" s="1217"/>
      <c r="F41" s="1241">
        <v>961.62147221399698</v>
      </c>
      <c r="G41" s="1219"/>
      <c r="H41" s="1241">
        <v>1183.4532040272402</v>
      </c>
      <c r="I41" s="1247"/>
      <c r="J41" s="1242">
        <v>20262</v>
      </c>
      <c r="K41" s="1116"/>
      <c r="L41" s="1243" t="s">
        <v>557</v>
      </c>
      <c r="M41" s="1244"/>
      <c r="N41" s="1245"/>
      <c r="O41" s="1245"/>
      <c r="P41" s="1241">
        <v>843.44840061893399</v>
      </c>
      <c r="Q41" s="1219"/>
      <c r="R41" s="1241">
        <v>1014.06134899423</v>
      </c>
      <c r="S41" s="1241"/>
      <c r="T41" s="1242">
        <v>7109</v>
      </c>
      <c r="U41" s="1000"/>
      <c r="V41" s="999"/>
      <c r="W41" s="1206"/>
      <c r="X41" s="1249"/>
      <c r="Y41" s="1249"/>
      <c r="Z41" s="1249"/>
      <c r="AA41" s="1249"/>
      <c r="AB41" s="1249"/>
      <c r="AC41" s="1249"/>
      <c r="AD41" s="1249"/>
      <c r="AE41" s="1249"/>
      <c r="AF41" s="1249"/>
      <c r="AG41" s="1001"/>
      <c r="AH41" s="1001"/>
      <c r="AI41" s="1002"/>
      <c r="AJ41" s="1002"/>
      <c r="AK41" s="1002"/>
      <c r="AL41" s="1002"/>
      <c r="AM41" s="1002"/>
      <c r="AN41" s="1002"/>
      <c r="AO41" s="1002"/>
      <c r="AP41" s="1002"/>
      <c r="AQ41" s="1002"/>
      <c r="AR41" s="1002"/>
      <c r="AS41" s="1002"/>
    </row>
    <row r="42" spans="1:45" s="1003" customFormat="1" ht="10.5" customHeight="1">
      <c r="A42" s="997"/>
      <c r="B42" s="998"/>
      <c r="C42" s="508" t="s">
        <v>209</v>
      </c>
      <c r="D42" s="1221"/>
      <c r="E42" s="1217"/>
      <c r="F42" s="1118">
        <v>796.65545537282503</v>
      </c>
      <c r="G42" s="1223"/>
      <c r="H42" s="1118">
        <v>982.22788559795595</v>
      </c>
      <c r="I42" s="1224"/>
      <c r="J42" s="1112">
        <v>125260</v>
      </c>
      <c r="K42" s="1116"/>
      <c r="L42" s="1243" t="s">
        <v>558</v>
      </c>
      <c r="M42" s="1244"/>
      <c r="N42" s="1245"/>
      <c r="O42" s="1245"/>
      <c r="P42" s="1241">
        <v>797.68195763799702</v>
      </c>
      <c r="Q42" s="1219"/>
      <c r="R42" s="1241">
        <v>941.14071245186108</v>
      </c>
      <c r="S42" s="1241"/>
      <c r="T42" s="1242">
        <v>3116</v>
      </c>
      <c r="U42" s="1000"/>
      <c r="V42" s="999"/>
      <c r="W42" s="1206"/>
      <c r="X42" s="1249"/>
      <c r="Y42" s="1249"/>
      <c r="Z42" s="1249"/>
      <c r="AA42" s="1249"/>
      <c r="AB42" s="1249"/>
      <c r="AC42" s="1249"/>
      <c r="AD42" s="1249"/>
      <c r="AE42" s="1249"/>
      <c r="AF42" s="1249"/>
      <c r="AG42" s="1001"/>
      <c r="AH42" s="1001"/>
      <c r="AI42" s="1002"/>
      <c r="AJ42" s="1002"/>
      <c r="AK42" s="1002"/>
      <c r="AL42" s="1002"/>
      <c r="AM42" s="1002"/>
      <c r="AN42" s="1002"/>
      <c r="AO42" s="1002"/>
      <c r="AP42" s="1002"/>
      <c r="AQ42" s="1002"/>
      <c r="AR42" s="1002"/>
      <c r="AS42" s="1002"/>
    </row>
    <row r="43" spans="1:45" s="1003" customFormat="1" ht="10.5" customHeight="1">
      <c r="A43" s="997"/>
      <c r="B43" s="998"/>
      <c r="C43" s="508" t="s">
        <v>559</v>
      </c>
      <c r="D43" s="1221"/>
      <c r="E43" s="1217"/>
      <c r="F43" s="1118">
        <v>900.05482961222106</v>
      </c>
      <c r="G43" s="1223"/>
      <c r="H43" s="1118">
        <v>1169.7423581882301</v>
      </c>
      <c r="I43" s="1224"/>
      <c r="J43" s="1112">
        <v>18722</v>
      </c>
      <c r="K43" s="1116"/>
      <c r="L43" s="1243" t="s">
        <v>560</v>
      </c>
      <c r="M43" s="1244"/>
      <c r="N43" s="1245"/>
      <c r="O43" s="1245"/>
      <c r="P43" s="1241">
        <v>739.49378581173301</v>
      </c>
      <c r="Q43" s="1219"/>
      <c r="R43" s="1241">
        <v>850.62866302864904</v>
      </c>
      <c r="S43" s="1241"/>
      <c r="T43" s="1242">
        <v>1466</v>
      </c>
      <c r="U43" s="1000"/>
      <c r="V43" s="999"/>
      <c r="W43" s="1206"/>
      <c r="X43" s="1249"/>
      <c r="Y43" s="1249"/>
      <c r="Z43" s="1249"/>
      <c r="AA43" s="1249"/>
      <c r="AB43" s="1249"/>
      <c r="AC43" s="1249"/>
      <c r="AD43" s="1249"/>
      <c r="AE43" s="1249"/>
      <c r="AF43" s="1249"/>
      <c r="AG43" s="1001"/>
      <c r="AH43" s="1001"/>
      <c r="AI43" s="1002"/>
      <c r="AJ43" s="1002"/>
      <c r="AK43" s="1002"/>
      <c r="AL43" s="1002"/>
      <c r="AM43" s="1002"/>
      <c r="AN43" s="1002"/>
      <c r="AO43" s="1002"/>
      <c r="AP43" s="1002"/>
      <c r="AQ43" s="1002"/>
      <c r="AR43" s="1002"/>
      <c r="AS43" s="1002"/>
    </row>
    <row r="44" spans="1:45" s="1003" customFormat="1" ht="10.5" customHeight="1">
      <c r="A44" s="997"/>
      <c r="B44" s="998"/>
      <c r="C44" s="1246" t="s">
        <v>561</v>
      </c>
      <c r="D44" s="1221"/>
      <c r="E44" s="1217"/>
      <c r="F44" s="1241">
        <v>696.010933470861</v>
      </c>
      <c r="G44" s="1219"/>
      <c r="H44" s="1241">
        <v>869.04877256317707</v>
      </c>
      <c r="I44" s="1247"/>
      <c r="J44" s="1242">
        <v>3878</v>
      </c>
      <c r="K44" s="1116"/>
      <c r="L44" s="1243" t="s">
        <v>562</v>
      </c>
      <c r="M44" s="1244"/>
      <c r="N44" s="1245"/>
      <c r="O44" s="1245"/>
      <c r="P44" s="1241">
        <v>797.88562763542006</v>
      </c>
      <c r="Q44" s="1219"/>
      <c r="R44" s="1241">
        <v>957.04205319494008</v>
      </c>
      <c r="S44" s="1241"/>
      <c r="T44" s="1242">
        <v>3083</v>
      </c>
      <c r="U44" s="1000"/>
      <c r="V44" s="999"/>
      <c r="W44" s="1206"/>
      <c r="X44" s="1249"/>
      <c r="Y44" s="1249"/>
      <c r="Z44" s="1249"/>
      <c r="AA44" s="1249"/>
      <c r="AB44" s="1249"/>
      <c r="AC44" s="1249"/>
      <c r="AD44" s="1249"/>
      <c r="AE44" s="1249"/>
      <c r="AF44" s="1249"/>
      <c r="AG44" s="1001"/>
      <c r="AH44" s="1001"/>
      <c r="AI44" s="1002"/>
      <c r="AJ44" s="1002"/>
      <c r="AK44" s="1002"/>
      <c r="AL44" s="1002"/>
      <c r="AM44" s="1002"/>
      <c r="AN44" s="1002"/>
      <c r="AO44" s="1002"/>
      <c r="AP44" s="1002"/>
      <c r="AQ44" s="1002"/>
      <c r="AR44" s="1002"/>
      <c r="AS44" s="1002"/>
    </row>
    <row r="45" spans="1:45" s="1003" customFormat="1" ht="10.5" customHeight="1">
      <c r="A45" s="997"/>
      <c r="B45" s="998"/>
      <c r="C45" s="1246" t="s">
        <v>563</v>
      </c>
      <c r="D45" s="1221"/>
      <c r="E45" s="1217"/>
      <c r="F45" s="1241">
        <v>729.80263243243201</v>
      </c>
      <c r="G45" s="1219"/>
      <c r="H45" s="1241">
        <v>863.20535675675706</v>
      </c>
      <c r="I45" s="1247"/>
      <c r="J45" s="1242">
        <v>1850</v>
      </c>
      <c r="K45" s="1116"/>
      <c r="L45" s="1243" t="s">
        <v>564</v>
      </c>
      <c r="M45" s="1244"/>
      <c r="N45" s="1245"/>
      <c r="O45" s="1245"/>
      <c r="P45" s="1241">
        <v>692.33370000000002</v>
      </c>
      <c r="Q45" s="1219"/>
      <c r="R45" s="1241">
        <v>792.1961</v>
      </c>
      <c r="S45" s="1241"/>
      <c r="T45" s="1242">
        <v>700</v>
      </c>
      <c r="U45" s="1000"/>
      <c r="V45" s="999"/>
      <c r="W45" s="1206"/>
      <c r="X45" s="1249"/>
      <c r="Y45" s="1249"/>
      <c r="Z45" s="1249"/>
      <c r="AA45" s="1249"/>
      <c r="AB45" s="1249"/>
      <c r="AC45" s="1249"/>
      <c r="AD45" s="1249"/>
      <c r="AE45" s="1249"/>
      <c r="AF45" s="1249"/>
      <c r="AG45" s="1001"/>
      <c r="AH45" s="1001"/>
      <c r="AI45" s="1002"/>
      <c r="AJ45" s="1002"/>
      <c r="AK45" s="1002"/>
      <c r="AL45" s="1002"/>
      <c r="AM45" s="1002"/>
      <c r="AN45" s="1002"/>
      <c r="AO45" s="1002"/>
      <c r="AP45" s="1002"/>
      <c r="AQ45" s="1002"/>
      <c r="AR45" s="1002"/>
      <c r="AS45" s="1002"/>
    </row>
    <row r="46" spans="1:45" s="1003" customFormat="1" ht="10.5" customHeight="1">
      <c r="A46" s="1004"/>
      <c r="B46" s="1005"/>
      <c r="C46" s="1246" t="s">
        <v>565</v>
      </c>
      <c r="D46" s="1221"/>
      <c r="E46" s="1217"/>
      <c r="F46" s="1241">
        <v>731.07297385620905</v>
      </c>
      <c r="G46" s="1219"/>
      <c r="H46" s="1241">
        <v>904.626318082789</v>
      </c>
      <c r="I46" s="1247"/>
      <c r="J46" s="1242">
        <v>1836</v>
      </c>
      <c r="K46" s="1116"/>
      <c r="L46" s="1243" t="s">
        <v>566</v>
      </c>
      <c r="M46" s="1244"/>
      <c r="N46" s="1245"/>
      <c r="O46" s="1245"/>
      <c r="P46" s="1241">
        <v>761.88759935305006</v>
      </c>
      <c r="Q46" s="1219"/>
      <c r="R46" s="1241">
        <v>904.53106053604404</v>
      </c>
      <c r="S46" s="1241"/>
      <c r="T46" s="1242">
        <v>4328</v>
      </c>
      <c r="U46" s="1000"/>
      <c r="V46" s="999"/>
      <c r="W46" s="1206"/>
      <c r="X46" s="1249"/>
      <c r="Y46" s="1249"/>
      <c r="Z46" s="1249"/>
      <c r="AA46" s="1249"/>
      <c r="AB46" s="1249"/>
      <c r="AC46" s="1249"/>
      <c r="AD46" s="1249"/>
      <c r="AE46" s="1249"/>
      <c r="AF46" s="1249"/>
      <c r="AG46" s="1001"/>
      <c r="AH46" s="1001"/>
      <c r="AI46" s="1002"/>
      <c r="AJ46" s="1002"/>
      <c r="AK46" s="1002"/>
      <c r="AL46" s="1002"/>
      <c r="AM46" s="1002"/>
      <c r="AN46" s="1002"/>
      <c r="AO46" s="1002"/>
      <c r="AP46" s="1002"/>
      <c r="AQ46" s="1002"/>
      <c r="AR46" s="1002"/>
      <c r="AS46" s="1002"/>
    </row>
    <row r="47" spans="1:45" s="1003" customFormat="1" ht="10.5" customHeight="1">
      <c r="A47" s="1004"/>
      <c r="B47" s="1005"/>
      <c r="C47" s="1246" t="s">
        <v>567</v>
      </c>
      <c r="D47" s="1221"/>
      <c r="E47" s="1217"/>
      <c r="F47" s="1241">
        <v>734.9304892280071</v>
      </c>
      <c r="G47" s="1219"/>
      <c r="H47" s="1241">
        <v>908.33557450628405</v>
      </c>
      <c r="I47" s="1247"/>
      <c r="J47" s="1242">
        <v>4456</v>
      </c>
      <c r="K47" s="1116"/>
      <c r="L47" s="1243" t="s">
        <v>568</v>
      </c>
      <c r="M47" s="1244"/>
      <c r="N47" s="1245"/>
      <c r="O47" s="1245"/>
      <c r="P47" s="1241">
        <v>741.43221973929212</v>
      </c>
      <c r="Q47" s="1219"/>
      <c r="R47" s="1241">
        <v>873.46127746741206</v>
      </c>
      <c r="S47" s="1241"/>
      <c r="T47" s="1242">
        <v>2685</v>
      </c>
      <c r="U47" s="1000"/>
      <c r="V47" s="999"/>
      <c r="W47" s="1206"/>
      <c r="X47" s="1249"/>
      <c r="Y47" s="1249"/>
      <c r="Z47" s="1249"/>
      <c r="AA47" s="1249"/>
      <c r="AB47" s="1249"/>
      <c r="AC47" s="1249"/>
      <c r="AD47" s="1249"/>
      <c r="AE47" s="1249"/>
      <c r="AF47" s="1249"/>
      <c r="AG47" s="1001"/>
      <c r="AH47" s="1001"/>
      <c r="AI47" s="1002"/>
      <c r="AJ47" s="1002"/>
      <c r="AK47" s="1002"/>
      <c r="AL47" s="1002"/>
      <c r="AM47" s="1002"/>
      <c r="AN47" s="1002"/>
      <c r="AO47" s="1002"/>
      <c r="AP47" s="1002"/>
      <c r="AQ47" s="1002"/>
      <c r="AR47" s="1002"/>
      <c r="AS47" s="1002"/>
    </row>
    <row r="48" spans="1:45" s="1003" customFormat="1" ht="10.5" customHeight="1">
      <c r="A48" s="1004"/>
      <c r="B48" s="1005"/>
      <c r="C48" s="1246" t="s">
        <v>569</v>
      </c>
      <c r="D48" s="1222"/>
      <c r="E48" s="1218"/>
      <c r="F48" s="1241">
        <v>1221.1968084154003</v>
      </c>
      <c r="G48" s="1219"/>
      <c r="H48" s="1241">
        <v>1674.7803849597101</v>
      </c>
      <c r="I48" s="1247"/>
      <c r="J48" s="1242">
        <v>6702</v>
      </c>
      <c r="K48" s="1116"/>
      <c r="L48" s="1243" t="s">
        <v>81</v>
      </c>
      <c r="M48" s="1239"/>
      <c r="N48" s="1240"/>
      <c r="O48" s="1240"/>
      <c r="P48" s="1241">
        <v>795.19349412171505</v>
      </c>
      <c r="Q48" s="1219"/>
      <c r="R48" s="1241">
        <v>967.98626988243404</v>
      </c>
      <c r="S48" s="1241"/>
      <c r="T48" s="1242">
        <v>11568</v>
      </c>
      <c r="U48" s="1000"/>
      <c r="V48" s="999"/>
      <c r="W48" s="1206"/>
      <c r="X48" s="1249"/>
      <c r="Y48" s="1249"/>
      <c r="Z48" s="1249"/>
      <c r="AA48" s="1249"/>
      <c r="AB48" s="1249"/>
      <c r="AC48" s="1249"/>
      <c r="AD48" s="1249"/>
      <c r="AE48" s="1249"/>
      <c r="AF48" s="1249"/>
      <c r="AG48" s="1001"/>
      <c r="AH48" s="1001"/>
      <c r="AI48" s="1002"/>
      <c r="AJ48" s="1002"/>
      <c r="AK48" s="1002"/>
      <c r="AL48" s="1002"/>
      <c r="AM48" s="1002"/>
      <c r="AN48" s="1002"/>
      <c r="AO48" s="1002"/>
      <c r="AP48" s="1002"/>
      <c r="AQ48" s="1002"/>
      <c r="AR48" s="1002"/>
      <c r="AS48" s="1002"/>
    </row>
    <row r="49" spans="1:45" s="1003" customFormat="1" ht="10.5" customHeight="1">
      <c r="A49" s="1004"/>
      <c r="B49" s="1005"/>
      <c r="C49" s="508" t="s">
        <v>570</v>
      </c>
      <c r="D49" s="1221"/>
      <c r="E49" s="1217"/>
      <c r="F49" s="1118">
        <v>742.37649919063597</v>
      </c>
      <c r="G49" s="1223"/>
      <c r="H49" s="1118">
        <v>885.77560640019908</v>
      </c>
      <c r="I49" s="1224"/>
      <c r="J49" s="1112">
        <v>16062</v>
      </c>
      <c r="K49" s="1116"/>
      <c r="L49" s="1248" t="s">
        <v>210</v>
      </c>
      <c r="M49" s="1244"/>
      <c r="N49" s="1245"/>
      <c r="O49" s="1245"/>
      <c r="P49" s="1118">
        <v>790.97244797276903</v>
      </c>
      <c r="Q49" s="1223"/>
      <c r="R49" s="1118">
        <v>942.45252725235912</v>
      </c>
      <c r="S49" s="1224"/>
      <c r="T49" s="1112">
        <v>92836</v>
      </c>
      <c r="U49" s="1000"/>
      <c r="V49" s="999"/>
      <c r="W49" s="1206"/>
      <c r="X49" s="1249"/>
      <c r="Y49" s="1249"/>
      <c r="Z49" s="1249"/>
      <c r="AA49" s="1249"/>
      <c r="AB49" s="1249"/>
      <c r="AC49" s="1249"/>
      <c r="AD49" s="1249"/>
      <c r="AE49" s="1249"/>
      <c r="AF49" s="1249"/>
      <c r="AG49" s="1001"/>
      <c r="AH49" s="1001"/>
      <c r="AI49" s="1002"/>
      <c r="AJ49" s="1002"/>
      <c r="AK49" s="1002"/>
      <c r="AL49" s="1002"/>
      <c r="AM49" s="1002"/>
      <c r="AN49" s="1002"/>
      <c r="AO49" s="1002"/>
      <c r="AP49" s="1002"/>
      <c r="AQ49" s="1002"/>
      <c r="AR49" s="1002"/>
      <c r="AS49" s="1002"/>
    </row>
    <row r="50" spans="1:45" s="1003" customFormat="1" ht="10.5" customHeight="1">
      <c r="A50" s="1004"/>
      <c r="B50" s="1005"/>
      <c r="C50" s="1246" t="s">
        <v>571</v>
      </c>
      <c r="D50" s="1221"/>
      <c r="E50" s="1217"/>
      <c r="F50" s="1241">
        <v>705.73937921727406</v>
      </c>
      <c r="G50" s="1219"/>
      <c r="H50" s="1241">
        <v>857.48668016194301</v>
      </c>
      <c r="I50" s="1247"/>
      <c r="J50" s="1242">
        <v>741</v>
      </c>
      <c r="K50" s="1116"/>
      <c r="L50" s="1243" t="s">
        <v>572</v>
      </c>
      <c r="M50" s="1244"/>
      <c r="N50" s="1245"/>
      <c r="O50" s="1245"/>
      <c r="P50" s="1241">
        <v>777.00424119731008</v>
      </c>
      <c r="Q50" s="1219"/>
      <c r="R50" s="1241">
        <v>913.88597570674597</v>
      </c>
      <c r="S50" s="1241"/>
      <c r="T50" s="1242">
        <v>13831</v>
      </c>
      <c r="U50" s="1000"/>
      <c r="V50" s="999"/>
      <c r="W50" s="1206"/>
      <c r="X50" s="1249"/>
      <c r="Y50" s="1249"/>
      <c r="Z50" s="1249"/>
      <c r="AA50" s="1249"/>
      <c r="AB50" s="1249"/>
      <c r="AC50" s="1249"/>
      <c r="AD50" s="1249"/>
      <c r="AE50" s="1249"/>
      <c r="AF50" s="1249"/>
      <c r="AG50" s="1001"/>
      <c r="AH50" s="1001"/>
      <c r="AI50" s="1002"/>
      <c r="AJ50" s="1002"/>
      <c r="AK50" s="1002"/>
      <c r="AL50" s="1002"/>
      <c r="AM50" s="1002"/>
      <c r="AN50" s="1002"/>
      <c r="AO50" s="1002"/>
      <c r="AP50" s="1002"/>
      <c r="AQ50" s="1002"/>
      <c r="AR50" s="1002"/>
      <c r="AS50" s="1002"/>
    </row>
    <row r="51" spans="1:45" s="1003" customFormat="1" ht="10.5" customHeight="1">
      <c r="A51" s="1004"/>
      <c r="B51" s="1005"/>
      <c r="C51" s="1246" t="s">
        <v>573</v>
      </c>
      <c r="D51" s="1221"/>
      <c r="E51" s="1217"/>
      <c r="F51" s="1241">
        <v>692.03848214285699</v>
      </c>
      <c r="G51" s="1219"/>
      <c r="H51" s="1241">
        <v>808.78517857142913</v>
      </c>
      <c r="I51" s="1247"/>
      <c r="J51" s="1242">
        <v>336</v>
      </c>
      <c r="K51" s="1116"/>
      <c r="L51" s="1243" t="s">
        <v>574</v>
      </c>
      <c r="M51" s="1244"/>
      <c r="N51" s="1245"/>
      <c r="O51" s="1245"/>
      <c r="P51" s="1241">
        <v>656.40508771929808</v>
      </c>
      <c r="Q51" s="1219"/>
      <c r="R51" s="1241">
        <v>755.18417543859607</v>
      </c>
      <c r="S51" s="1241"/>
      <c r="T51" s="1242">
        <v>285</v>
      </c>
      <c r="U51" s="1000"/>
      <c r="V51" s="999"/>
      <c r="W51" s="1206"/>
      <c r="X51" s="1249"/>
      <c r="Y51" s="1249"/>
      <c r="Z51" s="1249"/>
      <c r="AA51" s="1249"/>
      <c r="AB51" s="1249"/>
      <c r="AC51" s="1249"/>
      <c r="AD51" s="1249"/>
      <c r="AE51" s="1249"/>
      <c r="AF51" s="1249"/>
      <c r="AG51" s="1001"/>
      <c r="AH51" s="1001"/>
      <c r="AI51" s="1002"/>
      <c r="AJ51" s="1002"/>
      <c r="AK51" s="1002"/>
      <c r="AL51" s="1002"/>
      <c r="AM51" s="1002"/>
      <c r="AN51" s="1002"/>
      <c r="AO51" s="1002"/>
      <c r="AP51" s="1002"/>
      <c r="AQ51" s="1002"/>
      <c r="AR51" s="1002"/>
      <c r="AS51" s="1002"/>
    </row>
    <row r="52" spans="1:45" s="1003" customFormat="1" ht="10.5" customHeight="1">
      <c r="A52" s="1004"/>
      <c r="B52" s="1005"/>
      <c r="C52" s="1246" t="s">
        <v>575</v>
      </c>
      <c r="D52" s="1221"/>
      <c r="E52" s="1217"/>
      <c r="F52" s="1241">
        <v>632.85593373494009</v>
      </c>
      <c r="G52" s="1219"/>
      <c r="H52" s="1241">
        <v>743.653584337349</v>
      </c>
      <c r="I52" s="1247"/>
      <c r="J52" s="1242">
        <v>332</v>
      </c>
      <c r="K52" s="1116"/>
      <c r="L52" s="1243" t="s">
        <v>576</v>
      </c>
      <c r="M52" s="1244"/>
      <c r="N52" s="1245"/>
      <c r="O52" s="1245"/>
      <c r="P52" s="1241">
        <v>649.85497744360907</v>
      </c>
      <c r="Q52" s="1219"/>
      <c r="R52" s="1241">
        <v>814.18117293233104</v>
      </c>
      <c r="S52" s="1241"/>
      <c r="T52" s="1242">
        <v>665</v>
      </c>
      <c r="U52" s="1000"/>
      <c r="V52" s="999"/>
      <c r="W52" s="1206"/>
      <c r="X52" s="1249"/>
      <c r="Y52" s="1249"/>
      <c r="Z52" s="1249"/>
      <c r="AA52" s="1249"/>
      <c r="AB52" s="1249"/>
      <c r="AC52" s="1249"/>
      <c r="AD52" s="1249"/>
      <c r="AE52" s="1249"/>
      <c r="AF52" s="1249"/>
      <c r="AG52" s="1001"/>
      <c r="AH52" s="1001"/>
      <c r="AI52" s="1002"/>
      <c r="AJ52" s="1002"/>
      <c r="AK52" s="1002"/>
      <c r="AL52" s="1002"/>
      <c r="AM52" s="1002"/>
      <c r="AN52" s="1002"/>
      <c r="AO52" s="1002"/>
      <c r="AP52" s="1002"/>
      <c r="AQ52" s="1002"/>
      <c r="AR52" s="1002"/>
      <c r="AS52" s="1002"/>
    </row>
    <row r="53" spans="1:45" s="1003" customFormat="1" ht="10.5" customHeight="1">
      <c r="A53" s="1004"/>
      <c r="B53" s="1005"/>
      <c r="C53" s="1246" t="s">
        <v>577</v>
      </c>
      <c r="D53" s="1221"/>
      <c r="E53" s="1217"/>
      <c r="F53" s="1241">
        <v>686.158694444444</v>
      </c>
      <c r="G53" s="1219"/>
      <c r="H53" s="1241">
        <v>870.33186111111104</v>
      </c>
      <c r="I53" s="1247"/>
      <c r="J53" s="1242">
        <v>720</v>
      </c>
      <c r="K53" s="1116"/>
      <c r="L53" s="1243" t="s">
        <v>578</v>
      </c>
      <c r="M53" s="1244"/>
      <c r="N53" s="1245"/>
      <c r="O53" s="1245"/>
      <c r="P53" s="1241">
        <v>726.79643654822303</v>
      </c>
      <c r="Q53" s="1219"/>
      <c r="R53" s="1241">
        <v>826.34570558375606</v>
      </c>
      <c r="S53" s="1241"/>
      <c r="T53" s="1242">
        <v>985</v>
      </c>
      <c r="U53" s="1000"/>
      <c r="V53" s="999"/>
      <c r="W53" s="1206"/>
      <c r="X53" s="1249"/>
      <c r="Y53" s="1249"/>
      <c r="Z53" s="1249"/>
      <c r="AA53" s="1249"/>
      <c r="AB53" s="1249"/>
      <c r="AC53" s="1249"/>
      <c r="AD53" s="1249"/>
      <c r="AE53" s="1249"/>
      <c r="AF53" s="1249"/>
      <c r="AG53" s="1001"/>
      <c r="AH53" s="1001"/>
      <c r="AI53" s="1002"/>
      <c r="AJ53" s="1002"/>
      <c r="AK53" s="1002"/>
      <c r="AL53" s="1002"/>
      <c r="AM53" s="1002"/>
      <c r="AN53" s="1002"/>
      <c r="AO53" s="1002"/>
      <c r="AP53" s="1002"/>
      <c r="AQ53" s="1002"/>
      <c r="AR53" s="1002"/>
      <c r="AS53" s="1002"/>
    </row>
    <row r="54" spans="1:45" s="1003" customFormat="1" ht="10.5" customHeight="1">
      <c r="A54" s="1004"/>
      <c r="B54" s="1005"/>
      <c r="C54" s="1246" t="s">
        <v>579</v>
      </c>
      <c r="D54" s="1221"/>
      <c r="E54" s="1217"/>
      <c r="F54" s="1241">
        <v>909.42644418872305</v>
      </c>
      <c r="G54" s="1219"/>
      <c r="H54" s="1241">
        <v>1073.4470310702002</v>
      </c>
      <c r="I54" s="1247"/>
      <c r="J54" s="1242">
        <v>1738</v>
      </c>
      <c r="K54" s="1116"/>
      <c r="L54" s="1243" t="s">
        <v>76</v>
      </c>
      <c r="M54" s="1244"/>
      <c r="N54" s="1245"/>
      <c r="O54" s="1245"/>
      <c r="P54" s="1241">
        <v>852.58230038265299</v>
      </c>
      <c r="Q54" s="1219"/>
      <c r="R54" s="1241">
        <v>1067.2741211734699</v>
      </c>
      <c r="S54" s="1241"/>
      <c r="T54" s="1242">
        <v>15680</v>
      </c>
      <c r="U54" s="1000"/>
      <c r="V54" s="999"/>
      <c r="W54" s="1206"/>
      <c r="X54" s="1249"/>
      <c r="Y54" s="1249"/>
      <c r="Z54" s="1249"/>
      <c r="AA54" s="1249"/>
      <c r="AB54" s="1249"/>
      <c r="AC54" s="1249"/>
      <c r="AD54" s="1249"/>
      <c r="AE54" s="1249"/>
      <c r="AF54" s="1249"/>
      <c r="AG54" s="1001"/>
      <c r="AH54" s="1001"/>
      <c r="AI54" s="1002"/>
      <c r="AJ54" s="1002"/>
      <c r="AK54" s="1002"/>
      <c r="AL54" s="1002"/>
      <c r="AM54" s="1002"/>
      <c r="AN54" s="1002"/>
      <c r="AO54" s="1002"/>
      <c r="AP54" s="1002"/>
      <c r="AQ54" s="1002"/>
      <c r="AR54" s="1002"/>
      <c r="AS54" s="1002"/>
    </row>
    <row r="55" spans="1:45" s="1003" customFormat="1" ht="10.5" customHeight="1">
      <c r="A55" s="1004"/>
      <c r="B55" s="1005"/>
      <c r="C55" s="1246" t="s">
        <v>580</v>
      </c>
      <c r="D55" s="1221"/>
      <c r="E55" s="1217"/>
      <c r="F55" s="1241">
        <v>669.19397540983596</v>
      </c>
      <c r="G55" s="1219"/>
      <c r="H55" s="1241">
        <v>796.50520491803309</v>
      </c>
      <c r="I55" s="1247"/>
      <c r="J55" s="1242">
        <v>488</v>
      </c>
      <c r="K55" s="1116"/>
      <c r="L55" s="1243" t="s">
        <v>581</v>
      </c>
      <c r="M55" s="1244"/>
      <c r="N55" s="1245"/>
      <c r="O55" s="1245"/>
      <c r="P55" s="1241">
        <v>829.89869519614001</v>
      </c>
      <c r="Q55" s="1219"/>
      <c r="R55" s="1241">
        <v>939.71331445353508</v>
      </c>
      <c r="S55" s="1241"/>
      <c r="T55" s="1242">
        <v>4767</v>
      </c>
      <c r="U55" s="1000"/>
      <c r="V55" s="999"/>
      <c r="W55" s="1206"/>
      <c r="X55" s="1249"/>
      <c r="Y55" s="1249"/>
      <c r="Z55" s="1249"/>
      <c r="AA55" s="1249"/>
      <c r="AB55" s="1249"/>
      <c r="AC55" s="1249"/>
      <c r="AD55" s="1249"/>
      <c r="AE55" s="1249"/>
      <c r="AF55" s="1249"/>
      <c r="AG55" s="1001"/>
      <c r="AH55" s="1001"/>
      <c r="AI55" s="1002"/>
      <c r="AJ55" s="1002"/>
      <c r="AK55" s="1002"/>
      <c r="AL55" s="1002"/>
      <c r="AM55" s="1002"/>
      <c r="AN55" s="1002"/>
      <c r="AO55" s="1002"/>
      <c r="AP55" s="1002"/>
      <c r="AQ55" s="1002"/>
      <c r="AR55" s="1002"/>
      <c r="AS55" s="1002"/>
    </row>
    <row r="56" spans="1:45" s="1003" customFormat="1" ht="10.5" customHeight="1">
      <c r="A56" s="1004"/>
      <c r="B56" s="1005"/>
      <c r="C56" s="1246" t="s">
        <v>582</v>
      </c>
      <c r="D56" s="1221"/>
      <c r="E56" s="1217"/>
      <c r="F56" s="1241">
        <v>640.25289954337904</v>
      </c>
      <c r="G56" s="1219"/>
      <c r="H56" s="1241">
        <v>749.130913242009</v>
      </c>
      <c r="I56" s="1247"/>
      <c r="J56" s="1242">
        <v>438</v>
      </c>
      <c r="K56" s="1116"/>
      <c r="L56" s="1243" t="s">
        <v>583</v>
      </c>
      <c r="M56" s="1244"/>
      <c r="N56" s="1245"/>
      <c r="O56" s="1245"/>
      <c r="P56" s="1241">
        <v>761.01711360966601</v>
      </c>
      <c r="Q56" s="1219"/>
      <c r="R56" s="1241">
        <v>887.40535828159102</v>
      </c>
      <c r="S56" s="1241"/>
      <c r="T56" s="1242">
        <v>5959</v>
      </c>
      <c r="U56" s="1000"/>
      <c r="V56" s="999"/>
      <c r="W56" s="1206"/>
      <c r="X56" s="1249"/>
      <c r="Y56" s="1249"/>
      <c r="Z56" s="1249"/>
      <c r="AA56" s="1249"/>
      <c r="AB56" s="1249"/>
      <c r="AC56" s="1249"/>
      <c r="AD56" s="1249"/>
      <c r="AE56" s="1249"/>
      <c r="AF56" s="1249"/>
      <c r="AG56" s="1001"/>
      <c r="AH56" s="1001"/>
      <c r="AI56" s="1002"/>
      <c r="AJ56" s="1002"/>
      <c r="AK56" s="1002"/>
      <c r="AL56" s="1002"/>
      <c r="AM56" s="1002"/>
      <c r="AN56" s="1002"/>
      <c r="AO56" s="1002"/>
      <c r="AP56" s="1002"/>
      <c r="AQ56" s="1002"/>
      <c r="AR56" s="1002"/>
      <c r="AS56" s="1002"/>
    </row>
    <row r="57" spans="1:45" s="1003" customFormat="1" ht="10.5" customHeight="1">
      <c r="A57" s="1004"/>
      <c r="B57" s="1005"/>
      <c r="C57" s="1246" t="s">
        <v>584</v>
      </c>
      <c r="D57" s="1221"/>
      <c r="E57" s="1217"/>
      <c r="F57" s="1241">
        <v>696.71478629459602</v>
      </c>
      <c r="G57" s="1219"/>
      <c r="H57" s="1241">
        <v>828.80825503355709</v>
      </c>
      <c r="I57" s="1247"/>
      <c r="J57" s="1242">
        <v>2831</v>
      </c>
      <c r="K57" s="1116"/>
      <c r="L57" s="1243" t="s">
        <v>585</v>
      </c>
      <c r="M57" s="1244"/>
      <c r="N57" s="1245"/>
      <c r="O57" s="1245"/>
      <c r="P57" s="1241">
        <v>811.05066897727909</v>
      </c>
      <c r="Q57" s="1219"/>
      <c r="R57" s="1241">
        <v>963.10312317764203</v>
      </c>
      <c r="S57" s="1241"/>
      <c r="T57" s="1242">
        <v>18177</v>
      </c>
      <c r="U57" s="1000"/>
      <c r="V57" s="999"/>
      <c r="W57" s="1206"/>
      <c r="X57" s="1249"/>
      <c r="Y57" s="1249"/>
      <c r="Z57" s="1249"/>
      <c r="AA57" s="1249"/>
      <c r="AB57" s="1249"/>
      <c r="AC57" s="1249"/>
      <c r="AD57" s="1249"/>
      <c r="AE57" s="1249"/>
      <c r="AF57" s="1249"/>
      <c r="AG57" s="1001"/>
      <c r="AH57" s="1001"/>
      <c r="AI57" s="1002"/>
      <c r="AJ57" s="1002"/>
      <c r="AK57" s="1002"/>
      <c r="AL57" s="1002"/>
      <c r="AM57" s="1002"/>
      <c r="AN57" s="1002"/>
      <c r="AO57" s="1002"/>
      <c r="AP57" s="1002"/>
      <c r="AQ57" s="1002"/>
      <c r="AR57" s="1002"/>
      <c r="AS57" s="1002"/>
    </row>
    <row r="58" spans="1:45" s="1253" customFormat="1" ht="10.5" customHeight="1">
      <c r="A58" s="660"/>
      <c r="B58" s="1207"/>
      <c r="C58" s="1246" t="s">
        <v>586</v>
      </c>
      <c r="D58" s="1221"/>
      <c r="E58" s="1217"/>
      <c r="F58" s="1241">
        <v>684.78210743801708</v>
      </c>
      <c r="G58" s="1219"/>
      <c r="H58" s="1241">
        <v>808.123574380165</v>
      </c>
      <c r="I58" s="1247"/>
      <c r="J58" s="1242">
        <v>484</v>
      </c>
      <c r="K58" s="1116"/>
      <c r="L58" s="1243" t="s">
        <v>587</v>
      </c>
      <c r="M58" s="1239"/>
      <c r="N58" s="1240"/>
      <c r="O58" s="1240"/>
      <c r="P58" s="1241">
        <v>671.24436699857813</v>
      </c>
      <c r="Q58" s="1219"/>
      <c r="R58" s="1241">
        <v>775.41667140825007</v>
      </c>
      <c r="S58" s="1241"/>
      <c r="T58" s="1242">
        <v>703</v>
      </c>
      <c r="U58" s="1000"/>
      <c r="V58" s="999"/>
      <c r="W58" s="1206"/>
      <c r="X58" s="1249"/>
      <c r="Y58" s="1249"/>
      <c r="Z58" s="1249"/>
      <c r="AA58" s="1249"/>
      <c r="AB58" s="1249"/>
      <c r="AC58" s="1249"/>
      <c r="AD58" s="1249"/>
      <c r="AE58" s="1249"/>
      <c r="AF58" s="1249"/>
      <c r="AG58" s="1001"/>
      <c r="AH58" s="1001"/>
      <c r="AI58" s="1208"/>
    </row>
    <row r="59" spans="1:45" s="1008" customFormat="1" ht="10.5" customHeight="1">
      <c r="A59" s="1006"/>
      <c r="B59" s="1007"/>
      <c r="C59" s="1246" t="s">
        <v>588</v>
      </c>
      <c r="D59" s="1221"/>
      <c r="E59" s="1217"/>
      <c r="F59" s="1241">
        <v>660.48303278688502</v>
      </c>
      <c r="G59" s="1219"/>
      <c r="H59" s="1241">
        <v>743.3049180327871</v>
      </c>
      <c r="I59" s="1247"/>
      <c r="J59" s="1242">
        <v>366</v>
      </c>
      <c r="K59" s="1116"/>
      <c r="L59" s="1243" t="s">
        <v>589</v>
      </c>
      <c r="M59" s="1244"/>
      <c r="N59" s="1245"/>
      <c r="O59" s="1245"/>
      <c r="P59" s="1241">
        <v>755.81513417521705</v>
      </c>
      <c r="Q59" s="1219"/>
      <c r="R59" s="1241">
        <v>905.02465666929811</v>
      </c>
      <c r="S59" s="1241"/>
      <c r="T59" s="1242">
        <v>5068</v>
      </c>
      <c r="U59" s="1000"/>
      <c r="V59" s="999"/>
      <c r="W59" s="1206"/>
      <c r="X59" s="1249"/>
      <c r="Y59" s="1249"/>
      <c r="Z59" s="1249"/>
      <c r="AA59" s="1249"/>
      <c r="AB59" s="1249"/>
      <c r="AC59" s="1249"/>
      <c r="AD59" s="1249"/>
      <c r="AE59" s="1249"/>
      <c r="AF59" s="1249"/>
      <c r="AG59" s="1001"/>
      <c r="AH59" s="1001"/>
    </row>
    <row r="60" spans="1:45" s="1008" customFormat="1" ht="10.5" customHeight="1">
      <c r="A60" s="1006"/>
      <c r="B60" s="1006"/>
      <c r="C60" s="1246" t="s">
        <v>590</v>
      </c>
      <c r="D60" s="1221"/>
      <c r="E60" s="1217"/>
      <c r="F60" s="1241">
        <v>627.88002976190501</v>
      </c>
      <c r="G60" s="1219"/>
      <c r="H60" s="1241">
        <v>711.57928571428602</v>
      </c>
      <c r="I60" s="1247"/>
      <c r="J60" s="1242">
        <v>336</v>
      </c>
      <c r="K60" s="1116"/>
      <c r="L60" s="1243" t="s">
        <v>591</v>
      </c>
      <c r="M60" s="1244"/>
      <c r="N60" s="1245"/>
      <c r="O60" s="1245"/>
      <c r="P60" s="1241">
        <v>787.29453213262411</v>
      </c>
      <c r="Q60" s="1219"/>
      <c r="R60" s="1241">
        <v>934.84477609496503</v>
      </c>
      <c r="S60" s="1241"/>
      <c r="T60" s="1242">
        <v>12215</v>
      </c>
      <c r="U60" s="1000"/>
      <c r="V60" s="999"/>
      <c r="W60" s="1206"/>
      <c r="X60" s="1249"/>
      <c r="Y60" s="1249"/>
      <c r="Z60" s="1249"/>
      <c r="AA60" s="1249"/>
      <c r="AB60" s="1249"/>
      <c r="AC60" s="1249"/>
      <c r="AD60" s="1249"/>
      <c r="AE60" s="1249"/>
      <c r="AF60" s="1249"/>
      <c r="AG60" s="1001"/>
      <c r="AH60" s="1001"/>
    </row>
    <row r="61" spans="1:45" s="1008" customFormat="1" ht="10.5" customHeight="1">
      <c r="A61" s="1006"/>
      <c r="B61" s="1006"/>
      <c r="C61" s="1246" t="s">
        <v>592</v>
      </c>
      <c r="D61" s="1221"/>
      <c r="E61" s="1217"/>
      <c r="F61" s="1241">
        <v>724.90773536895711</v>
      </c>
      <c r="G61" s="1219"/>
      <c r="H61" s="1241">
        <v>888.84269720101804</v>
      </c>
      <c r="I61" s="1247"/>
      <c r="J61" s="1242">
        <v>393</v>
      </c>
      <c r="K61" s="1116"/>
      <c r="L61" s="1243" t="s">
        <v>593</v>
      </c>
      <c r="M61" s="1244"/>
      <c r="N61" s="1245"/>
      <c r="O61" s="1245"/>
      <c r="P61" s="1241">
        <v>782.73165144596715</v>
      </c>
      <c r="Q61" s="1219"/>
      <c r="R61" s="1241">
        <v>930.60739726027407</v>
      </c>
      <c r="S61" s="1241"/>
      <c r="T61" s="1242">
        <v>1314</v>
      </c>
      <c r="U61" s="1000"/>
      <c r="V61" s="999"/>
      <c r="W61" s="1206"/>
      <c r="X61" s="1249"/>
      <c r="Y61" s="1249"/>
      <c r="Z61" s="1249"/>
      <c r="AA61" s="1249"/>
      <c r="AB61" s="1249"/>
      <c r="AC61" s="1249"/>
      <c r="AD61" s="1249"/>
      <c r="AE61" s="1249"/>
      <c r="AF61" s="1249"/>
      <c r="AG61" s="1001"/>
      <c r="AH61" s="1001"/>
    </row>
    <row r="62" spans="1:45" s="1008" customFormat="1" ht="10.5" customHeight="1">
      <c r="A62" s="1006"/>
      <c r="B62" s="1006"/>
      <c r="C62" s="1246" t="s">
        <v>594</v>
      </c>
      <c r="D62" s="1221"/>
      <c r="E62" s="1217"/>
      <c r="F62" s="1241">
        <v>655.287253164557</v>
      </c>
      <c r="G62" s="1219"/>
      <c r="H62" s="1241">
        <v>792.83831645569603</v>
      </c>
      <c r="I62" s="1247"/>
      <c r="J62" s="1242">
        <v>790</v>
      </c>
      <c r="K62" s="1116"/>
      <c r="L62" s="1243" t="s">
        <v>595</v>
      </c>
      <c r="M62" s="1244"/>
      <c r="N62" s="1245"/>
      <c r="O62" s="1245"/>
      <c r="P62" s="1241">
        <v>769.30243390867406</v>
      </c>
      <c r="Q62" s="1219"/>
      <c r="R62" s="1241">
        <v>903.97214769499715</v>
      </c>
      <c r="S62" s="1241"/>
      <c r="T62" s="1242">
        <v>4577</v>
      </c>
      <c r="U62" s="1000"/>
      <c r="V62" s="999"/>
      <c r="W62" s="1206"/>
      <c r="X62" s="1249"/>
      <c r="Y62" s="1249"/>
      <c r="Z62" s="1249"/>
      <c r="AA62" s="1249"/>
      <c r="AB62" s="1249"/>
      <c r="AC62" s="1249"/>
      <c r="AD62" s="1249"/>
      <c r="AE62" s="1249"/>
      <c r="AF62" s="1249"/>
      <c r="AG62" s="1001"/>
      <c r="AH62" s="1001"/>
    </row>
    <row r="63" spans="1:45" s="1211" customFormat="1" ht="10.5" customHeight="1">
      <c r="A63" s="1209"/>
      <c r="B63" s="1210"/>
      <c r="C63" s="1246" t="s">
        <v>596</v>
      </c>
      <c r="D63" s="1221"/>
      <c r="E63" s="1217"/>
      <c r="F63" s="1241">
        <v>778.97355269008403</v>
      </c>
      <c r="G63" s="1219"/>
      <c r="H63" s="1241">
        <v>908.97040462427708</v>
      </c>
      <c r="I63" s="1247"/>
      <c r="J63" s="1242">
        <v>2249</v>
      </c>
      <c r="K63" s="795"/>
      <c r="L63" s="1243" t="s">
        <v>597</v>
      </c>
      <c r="M63" s="1244"/>
      <c r="N63" s="1245"/>
      <c r="O63" s="1245"/>
      <c r="P63" s="1241">
        <v>713.154477091633</v>
      </c>
      <c r="Q63" s="1219"/>
      <c r="R63" s="1241">
        <v>834.92470866533904</v>
      </c>
      <c r="S63" s="1241"/>
      <c r="T63" s="1242">
        <v>4016</v>
      </c>
      <c r="U63" s="523"/>
      <c r="V63" s="502"/>
      <c r="W63" s="1205"/>
      <c r="X63" s="522"/>
      <c r="Y63" s="522"/>
      <c r="Z63" s="522"/>
      <c r="AA63" s="522"/>
      <c r="AB63" s="522"/>
      <c r="AC63" s="522"/>
      <c r="AD63" s="522"/>
      <c r="AE63" s="522"/>
      <c r="AF63" s="522"/>
      <c r="AG63" s="522"/>
      <c r="AH63" s="522"/>
      <c r="AI63" s="522"/>
      <c r="AJ63" s="522"/>
      <c r="AK63" s="522"/>
      <c r="AL63" s="522"/>
      <c r="AM63" s="522"/>
      <c r="AN63" s="522"/>
      <c r="AO63" s="522"/>
      <c r="AP63" s="1205"/>
    </row>
    <row r="64" spans="1:45" s="1211" customFormat="1" ht="10.5" customHeight="1">
      <c r="A64" s="1209"/>
      <c r="B64" s="1210"/>
      <c r="C64" s="1246" t="s">
        <v>59</v>
      </c>
      <c r="D64" s="1221"/>
      <c r="E64" s="1217"/>
      <c r="F64" s="1241">
        <v>776.39652617801005</v>
      </c>
      <c r="G64" s="1219"/>
      <c r="H64" s="1241">
        <v>941.26216753926701</v>
      </c>
      <c r="I64" s="1247"/>
      <c r="J64" s="1242">
        <v>3820</v>
      </c>
      <c r="K64" s="795"/>
      <c r="L64" s="1243" t="s">
        <v>598</v>
      </c>
      <c r="M64" s="1244"/>
      <c r="N64" s="1245"/>
      <c r="O64" s="1245"/>
      <c r="P64" s="1241">
        <v>780.21194043321304</v>
      </c>
      <c r="Q64" s="1219"/>
      <c r="R64" s="1241">
        <v>977.64771660649808</v>
      </c>
      <c r="S64" s="1241"/>
      <c r="T64" s="1242">
        <v>1108</v>
      </c>
      <c r="U64" s="523"/>
      <c r="V64" s="502"/>
      <c r="W64" s="1205"/>
      <c r="X64" s="522"/>
      <c r="Y64" s="522"/>
      <c r="Z64" s="522"/>
      <c r="AA64" s="522"/>
      <c r="AB64" s="522"/>
      <c r="AC64" s="522"/>
      <c r="AD64" s="522"/>
      <c r="AE64" s="522"/>
      <c r="AF64" s="522"/>
      <c r="AG64" s="522"/>
      <c r="AH64" s="522"/>
      <c r="AI64" s="522"/>
      <c r="AJ64" s="522"/>
      <c r="AK64" s="522"/>
      <c r="AL64" s="522"/>
      <c r="AM64" s="522"/>
      <c r="AN64" s="522"/>
      <c r="AO64" s="522"/>
      <c r="AP64" s="1205"/>
    </row>
    <row r="65" spans="1:42" s="1211" customFormat="1" ht="10.5" customHeight="1">
      <c r="A65" s="1209"/>
      <c r="B65" s="1210"/>
      <c r="C65" s="508" t="s">
        <v>599</v>
      </c>
      <c r="D65" s="1221"/>
      <c r="E65" s="1217"/>
      <c r="F65" s="1118">
        <v>774.268481159624</v>
      </c>
      <c r="G65" s="1223"/>
      <c r="H65" s="1118">
        <v>934.42816099637605</v>
      </c>
      <c r="I65" s="1224"/>
      <c r="J65" s="1112">
        <v>28423</v>
      </c>
      <c r="K65" s="1212"/>
      <c r="L65" s="1243" t="s">
        <v>600</v>
      </c>
      <c r="M65" s="1244"/>
      <c r="N65" s="1245"/>
      <c r="O65" s="1245"/>
      <c r="P65" s="1241">
        <v>731.38096385542201</v>
      </c>
      <c r="Q65" s="1219"/>
      <c r="R65" s="1241">
        <v>839.53242971887607</v>
      </c>
      <c r="S65" s="1241"/>
      <c r="T65" s="1242">
        <v>3486</v>
      </c>
      <c r="U65" s="1213"/>
      <c r="V65" s="502"/>
      <c r="W65" s="1205"/>
      <c r="X65" s="522"/>
      <c r="Y65" s="522"/>
      <c r="Z65" s="522"/>
      <c r="AA65" s="522"/>
      <c r="AB65" s="522"/>
      <c r="AC65" s="522"/>
      <c r="AD65" s="522"/>
      <c r="AE65" s="522"/>
      <c r="AF65" s="522"/>
      <c r="AG65" s="522"/>
      <c r="AH65" s="522"/>
      <c r="AI65" s="522"/>
      <c r="AJ65" s="522"/>
      <c r="AK65" s="522"/>
      <c r="AL65" s="522"/>
      <c r="AM65" s="522"/>
      <c r="AN65" s="522"/>
      <c r="AO65" s="522"/>
      <c r="AP65" s="1205"/>
    </row>
    <row r="66" spans="1:42" ht="10.5" customHeight="1">
      <c r="A66" s="509"/>
      <c r="B66" s="509"/>
      <c r="C66" s="1246" t="s">
        <v>601</v>
      </c>
      <c r="D66" s="1221"/>
      <c r="E66" s="1217"/>
      <c r="F66" s="1241">
        <v>620.629611650485</v>
      </c>
      <c r="G66" s="1219"/>
      <c r="H66" s="1241">
        <v>764.72322330097109</v>
      </c>
      <c r="I66" s="1247"/>
      <c r="J66" s="1242">
        <v>515</v>
      </c>
      <c r="K66" s="1115"/>
      <c r="L66" s="1248" t="s">
        <v>144</v>
      </c>
      <c r="M66" s="1244"/>
      <c r="N66" s="1245"/>
      <c r="O66" s="1245"/>
      <c r="P66" s="1118">
        <v>861.44946958495609</v>
      </c>
      <c r="Q66" s="1223"/>
      <c r="R66" s="1118">
        <v>1049.7492784106298</v>
      </c>
      <c r="S66" s="1224"/>
      <c r="T66" s="1112">
        <v>48019</v>
      </c>
      <c r="U66" s="523"/>
      <c r="V66" s="509"/>
      <c r="W66" s="1205"/>
      <c r="X66" s="522"/>
      <c r="Y66" s="522"/>
      <c r="Z66" s="522"/>
      <c r="AA66" s="522"/>
      <c r="AB66" s="522"/>
      <c r="AC66" s="522"/>
      <c r="AD66" s="522"/>
      <c r="AE66" s="522"/>
      <c r="AF66" s="522"/>
      <c r="AG66" s="522"/>
      <c r="AH66" s="522"/>
      <c r="AI66" s="522"/>
      <c r="AJ66" s="522"/>
      <c r="AK66" s="522"/>
      <c r="AL66" s="522"/>
      <c r="AM66" s="522"/>
      <c r="AN66" s="522"/>
      <c r="AO66" s="522"/>
    </row>
    <row r="67" spans="1:42" s="1211" customFormat="1" ht="10.5" customHeight="1">
      <c r="A67" s="1209"/>
      <c r="B67" s="1210"/>
      <c r="C67" s="1246" t="s">
        <v>602</v>
      </c>
      <c r="D67" s="1221"/>
      <c r="E67" s="1217"/>
      <c r="F67" s="1241">
        <v>716.97638356164407</v>
      </c>
      <c r="G67" s="1219"/>
      <c r="H67" s="1241">
        <v>845.15898630137008</v>
      </c>
      <c r="I67" s="1247"/>
      <c r="J67" s="1242">
        <v>1095</v>
      </c>
      <c r="K67" s="797"/>
      <c r="L67" s="1243" t="s">
        <v>603</v>
      </c>
      <c r="M67" s="1244"/>
      <c r="N67" s="1245"/>
      <c r="O67" s="1245"/>
      <c r="P67" s="1241">
        <v>804.70589928057609</v>
      </c>
      <c r="Q67" s="1219"/>
      <c r="R67" s="1241">
        <v>1149.4915500327002</v>
      </c>
      <c r="S67" s="1241"/>
      <c r="T67" s="1242">
        <v>1529</v>
      </c>
      <c r="U67" s="523"/>
      <c r="V67" s="502"/>
      <c r="W67" s="1205"/>
      <c r="X67" s="1205"/>
      <c r="Y67" s="1205"/>
      <c r="Z67" s="1205"/>
      <c r="AA67" s="1205"/>
      <c r="AB67" s="1205"/>
      <c r="AC67" s="522"/>
      <c r="AD67" s="522"/>
      <c r="AE67" s="522"/>
      <c r="AF67" s="522"/>
      <c r="AG67" s="1205"/>
      <c r="AH67" s="1205"/>
      <c r="AI67" s="1205"/>
      <c r="AJ67" s="1205"/>
      <c r="AK67" s="1205"/>
      <c r="AL67" s="1205"/>
      <c r="AM67" s="1205"/>
      <c r="AN67" s="1205"/>
      <c r="AO67" s="1205"/>
      <c r="AP67" s="1205"/>
    </row>
    <row r="68" spans="1:42" s="1211" customFormat="1" ht="10.5" customHeight="1">
      <c r="A68" s="1209"/>
      <c r="B68" s="1210"/>
      <c r="C68" s="1246" t="s">
        <v>604</v>
      </c>
      <c r="D68" s="1221"/>
      <c r="E68" s="1217"/>
      <c r="F68" s="1241">
        <v>751.88040992448805</v>
      </c>
      <c r="G68" s="1219"/>
      <c r="H68" s="1241">
        <v>898.46550161812308</v>
      </c>
      <c r="I68" s="1247"/>
      <c r="J68" s="1242">
        <v>927</v>
      </c>
      <c r="K68" s="797"/>
      <c r="L68" s="1243" t="s">
        <v>605</v>
      </c>
      <c r="M68" s="1244"/>
      <c r="N68" s="1245"/>
      <c r="O68" s="1245"/>
      <c r="P68" s="1241">
        <v>763.91668188202198</v>
      </c>
      <c r="Q68" s="1219"/>
      <c r="R68" s="1241">
        <v>908.15497542134801</v>
      </c>
      <c r="S68" s="1241"/>
      <c r="T68" s="1242">
        <v>2848</v>
      </c>
      <c r="U68" s="523"/>
      <c r="V68" s="502"/>
      <c r="W68" s="1205"/>
      <c r="X68" s="1205"/>
      <c r="Y68" s="1205"/>
      <c r="Z68" s="1205"/>
      <c r="AA68" s="1205"/>
      <c r="AB68" s="1205"/>
      <c r="AC68" s="522"/>
      <c r="AD68" s="522"/>
      <c r="AE68" s="522"/>
      <c r="AF68" s="522"/>
      <c r="AG68" s="1205"/>
      <c r="AH68" s="1205"/>
      <c r="AI68" s="1205"/>
      <c r="AJ68" s="1205"/>
      <c r="AK68" s="1205"/>
      <c r="AL68" s="1205"/>
      <c r="AM68" s="1205"/>
      <c r="AN68" s="1205"/>
      <c r="AO68" s="1205"/>
      <c r="AP68" s="1205"/>
    </row>
    <row r="69" spans="1:42" s="1211" customFormat="1" ht="10.5" customHeight="1">
      <c r="A69" s="1209"/>
      <c r="B69" s="1210"/>
      <c r="C69" s="1246" t="s">
        <v>606</v>
      </c>
      <c r="D69" s="1221"/>
      <c r="E69" s="1217"/>
      <c r="F69" s="1241">
        <v>713.04310389610396</v>
      </c>
      <c r="G69" s="1219"/>
      <c r="H69" s="1241">
        <v>854.75670129870105</v>
      </c>
      <c r="I69" s="1247"/>
      <c r="J69" s="1242">
        <v>2310</v>
      </c>
      <c r="K69" s="797"/>
      <c r="L69" s="1243" t="s">
        <v>607</v>
      </c>
      <c r="M69" s="1244"/>
      <c r="N69" s="1245"/>
      <c r="O69" s="1245"/>
      <c r="P69" s="1241">
        <v>905.29063126123799</v>
      </c>
      <c r="Q69" s="1219"/>
      <c r="R69" s="1241">
        <v>1092.0789526072401</v>
      </c>
      <c r="S69" s="1241"/>
      <c r="T69" s="1242">
        <v>31144</v>
      </c>
      <c r="U69" s="523"/>
      <c r="V69" s="502"/>
      <c r="W69" s="1205"/>
      <c r="X69" s="1205"/>
      <c r="Y69" s="1205"/>
      <c r="Z69" s="1205"/>
      <c r="AA69" s="1205"/>
      <c r="AB69" s="1205"/>
      <c r="AC69" s="522"/>
      <c r="AD69" s="522"/>
      <c r="AE69" s="522"/>
      <c r="AF69" s="522"/>
      <c r="AG69" s="1205"/>
      <c r="AH69" s="1205"/>
      <c r="AI69" s="1205"/>
      <c r="AJ69" s="1205"/>
      <c r="AK69" s="1205"/>
      <c r="AL69" s="1205"/>
      <c r="AM69" s="1205"/>
      <c r="AN69" s="1205"/>
      <c r="AO69" s="1205"/>
      <c r="AP69" s="1205"/>
    </row>
    <row r="70" spans="1:42" s="1211" customFormat="1" ht="10.5" customHeight="1">
      <c r="A70" s="1209"/>
      <c r="B70" s="1210"/>
      <c r="C70" s="1246" t="s">
        <v>58</v>
      </c>
      <c r="D70" s="1221"/>
      <c r="E70" s="1217"/>
      <c r="F70" s="1241">
        <v>823.86068808458708</v>
      </c>
      <c r="G70" s="1219"/>
      <c r="H70" s="1241">
        <v>1002.1128117120801</v>
      </c>
      <c r="I70" s="1247"/>
      <c r="J70" s="1242">
        <v>12295</v>
      </c>
      <c r="K70" s="797"/>
      <c r="L70" s="1243" t="s">
        <v>608</v>
      </c>
      <c r="M70" s="1244"/>
      <c r="N70" s="1245"/>
      <c r="O70" s="1245"/>
      <c r="P70" s="1241">
        <v>790.83848095849407</v>
      </c>
      <c r="Q70" s="1219"/>
      <c r="R70" s="1241">
        <v>941.24028241335009</v>
      </c>
      <c r="S70" s="1241"/>
      <c r="T70" s="1242">
        <v>2337</v>
      </c>
      <c r="U70" s="523"/>
      <c r="V70" s="502"/>
      <c r="W70" s="1205"/>
      <c r="X70" s="1205"/>
      <c r="Y70" s="1205"/>
      <c r="Z70" s="1205"/>
      <c r="AA70" s="1205"/>
      <c r="AB70" s="1205"/>
      <c r="AC70" s="522"/>
      <c r="AD70" s="522"/>
      <c r="AE70" s="522"/>
      <c r="AF70" s="522"/>
      <c r="AG70" s="1205"/>
      <c r="AH70" s="1205"/>
      <c r="AI70" s="1205"/>
      <c r="AJ70" s="1205"/>
      <c r="AK70" s="1205"/>
      <c r="AL70" s="1205"/>
      <c r="AM70" s="1205"/>
      <c r="AN70" s="1205"/>
      <c r="AO70" s="1205"/>
      <c r="AP70" s="1205"/>
    </row>
    <row r="71" spans="1:42" s="1211" customFormat="1" ht="10.5" customHeight="1">
      <c r="A71" s="1209"/>
      <c r="B71" s="1210"/>
      <c r="C71" s="1246" t="s">
        <v>609</v>
      </c>
      <c r="D71" s="1221"/>
      <c r="E71" s="1217"/>
      <c r="F71" s="1241">
        <v>737.46386505076998</v>
      </c>
      <c r="G71" s="1219"/>
      <c r="H71" s="1241">
        <v>875.88390108090402</v>
      </c>
      <c r="I71" s="1247"/>
      <c r="J71" s="1242">
        <v>3053</v>
      </c>
      <c r="K71" s="797"/>
      <c r="L71" s="1243" t="s">
        <v>610</v>
      </c>
      <c r="M71" s="1244"/>
      <c r="N71" s="1245"/>
      <c r="O71" s="1245"/>
      <c r="P71" s="1241">
        <v>657.117248840804</v>
      </c>
      <c r="Q71" s="1219"/>
      <c r="R71" s="1241">
        <v>784.14293663060312</v>
      </c>
      <c r="S71" s="1241"/>
      <c r="T71" s="1242">
        <v>647</v>
      </c>
      <c r="U71" s="523"/>
      <c r="V71" s="502"/>
      <c r="W71" s="1205"/>
      <c r="X71" s="1205"/>
      <c r="Y71" s="1205"/>
      <c r="Z71" s="1205"/>
      <c r="AA71" s="1205"/>
      <c r="AB71" s="1205"/>
      <c r="AC71" s="522"/>
      <c r="AD71" s="522"/>
      <c r="AE71" s="522"/>
      <c r="AF71" s="522"/>
      <c r="AG71" s="1205"/>
      <c r="AH71" s="1205"/>
      <c r="AI71" s="1205"/>
      <c r="AJ71" s="1205"/>
      <c r="AK71" s="1205"/>
      <c r="AL71" s="1205"/>
      <c r="AM71" s="1205"/>
      <c r="AN71" s="1205"/>
      <c r="AO71" s="1205"/>
      <c r="AP71" s="1205"/>
    </row>
    <row r="72" spans="1:42" s="1211" customFormat="1" ht="10.5" customHeight="1">
      <c r="A72" s="1209"/>
      <c r="B72" s="1210"/>
      <c r="C72" s="1246" t="s">
        <v>611</v>
      </c>
      <c r="D72" s="1221"/>
      <c r="E72" s="1217"/>
      <c r="F72" s="1241">
        <v>685.11626262626305</v>
      </c>
      <c r="G72" s="1219"/>
      <c r="H72" s="1241">
        <v>801.18176767676812</v>
      </c>
      <c r="I72" s="1247"/>
      <c r="J72" s="1242">
        <v>198</v>
      </c>
      <c r="K72" s="797"/>
      <c r="L72" s="1243" t="s">
        <v>612</v>
      </c>
      <c r="M72" s="1244"/>
      <c r="N72" s="1245"/>
      <c r="O72" s="1245"/>
      <c r="P72" s="1241">
        <v>712.993243243243</v>
      </c>
      <c r="Q72" s="1219"/>
      <c r="R72" s="1241">
        <v>803.31806949806901</v>
      </c>
      <c r="S72" s="1241"/>
      <c r="T72" s="1242">
        <v>259</v>
      </c>
      <c r="U72" s="523"/>
      <c r="V72" s="502"/>
      <c r="W72" s="1205"/>
      <c r="X72" s="1205"/>
      <c r="Y72" s="1205"/>
      <c r="Z72" s="1205"/>
      <c r="AA72" s="1205"/>
      <c r="AB72" s="1205"/>
      <c r="AC72" s="522"/>
      <c r="AD72" s="522"/>
      <c r="AE72" s="522"/>
      <c r="AF72" s="522"/>
      <c r="AG72" s="1205"/>
      <c r="AH72" s="1205"/>
      <c r="AI72" s="1205"/>
      <c r="AJ72" s="1205"/>
      <c r="AK72" s="1205"/>
      <c r="AL72" s="1205"/>
      <c r="AM72" s="1205"/>
      <c r="AN72" s="1205"/>
      <c r="AO72" s="1205"/>
      <c r="AP72" s="1205"/>
    </row>
    <row r="73" spans="1:42" s="1211" customFormat="1" ht="10.5" customHeight="1">
      <c r="A73" s="1209"/>
      <c r="B73" s="1210"/>
      <c r="C73" s="1246" t="s">
        <v>613</v>
      </c>
      <c r="D73" s="1221"/>
      <c r="E73" s="1217"/>
      <c r="F73" s="1241">
        <v>724.08341216216195</v>
      </c>
      <c r="G73" s="1219"/>
      <c r="H73" s="1241">
        <v>840.18067567567607</v>
      </c>
      <c r="I73" s="1247"/>
      <c r="J73" s="1242">
        <v>592</v>
      </c>
      <c r="K73" s="797"/>
      <c r="L73" s="1243" t="s">
        <v>614</v>
      </c>
      <c r="M73" s="1244"/>
      <c r="N73" s="1245"/>
      <c r="O73" s="1245"/>
      <c r="P73" s="1241">
        <v>655.61126490066204</v>
      </c>
      <c r="Q73" s="1219"/>
      <c r="R73" s="1241">
        <v>781.24198013244995</v>
      </c>
      <c r="S73" s="1241"/>
      <c r="T73" s="1242">
        <v>1510</v>
      </c>
      <c r="U73" s="523"/>
      <c r="V73" s="502"/>
      <c r="W73" s="1205"/>
      <c r="X73" s="1205"/>
      <c r="Y73" s="1205"/>
      <c r="Z73" s="1205"/>
      <c r="AA73" s="1205"/>
      <c r="AB73" s="1205"/>
      <c r="AC73" s="522"/>
      <c r="AD73" s="522"/>
      <c r="AE73" s="522"/>
      <c r="AF73" s="522"/>
      <c r="AG73" s="1205"/>
      <c r="AH73" s="1205"/>
      <c r="AI73" s="1205"/>
      <c r="AJ73" s="1205"/>
      <c r="AK73" s="1205"/>
      <c r="AL73" s="1205"/>
      <c r="AM73" s="1205"/>
      <c r="AN73" s="1205"/>
      <c r="AO73" s="1205"/>
      <c r="AP73" s="1205"/>
    </row>
    <row r="74" spans="1:42" s="1211" customFormat="1" ht="10.5" customHeight="1">
      <c r="A74" s="1209"/>
      <c r="B74" s="1210"/>
      <c r="C74" s="1246" t="s">
        <v>615</v>
      </c>
      <c r="D74" s="1221"/>
      <c r="E74" s="1217"/>
      <c r="F74" s="1241">
        <v>665.20559950556208</v>
      </c>
      <c r="G74" s="1219"/>
      <c r="H74" s="1241">
        <v>802.08181705809602</v>
      </c>
      <c r="I74" s="1247"/>
      <c r="J74" s="1242">
        <v>809</v>
      </c>
      <c r="K74" s="797"/>
      <c r="L74" s="1243" t="s">
        <v>616</v>
      </c>
      <c r="M74" s="1244"/>
      <c r="N74" s="1245"/>
      <c r="O74" s="1245"/>
      <c r="P74" s="1241">
        <v>823.563466760712</v>
      </c>
      <c r="Q74" s="1219"/>
      <c r="R74" s="1241">
        <v>1042.89987832834</v>
      </c>
      <c r="S74" s="1241"/>
      <c r="T74" s="1242">
        <v>5671</v>
      </c>
      <c r="U74" s="523"/>
      <c r="V74" s="502"/>
      <c r="W74" s="1205"/>
      <c r="X74" s="1205"/>
      <c r="Y74" s="1205"/>
      <c r="Z74" s="1205"/>
      <c r="AA74" s="1205"/>
      <c r="AB74" s="1205"/>
      <c r="AC74" s="522"/>
      <c r="AD74" s="522"/>
      <c r="AE74" s="522"/>
      <c r="AF74" s="522"/>
      <c r="AG74" s="1205"/>
      <c r="AH74" s="1205"/>
      <c r="AI74" s="1205"/>
      <c r="AJ74" s="1205"/>
      <c r="AK74" s="1205"/>
      <c r="AL74" s="1205"/>
      <c r="AM74" s="1205"/>
      <c r="AN74" s="1205"/>
      <c r="AO74" s="1205"/>
      <c r="AP74" s="1205"/>
    </row>
    <row r="75" spans="1:42" s="1211" customFormat="1" ht="10.5" customHeight="1">
      <c r="A75" s="1209"/>
      <c r="B75" s="1210"/>
      <c r="C75" s="1246" t="s">
        <v>617</v>
      </c>
      <c r="D75" s="1221"/>
      <c r="E75" s="1217"/>
      <c r="F75" s="1241">
        <v>767.63177353342405</v>
      </c>
      <c r="G75" s="1219"/>
      <c r="H75" s="1241">
        <v>912.28047066848615</v>
      </c>
      <c r="I75" s="1247"/>
      <c r="J75" s="1242">
        <v>1466</v>
      </c>
      <c r="K75" s="797"/>
      <c r="L75" s="1243" t="s">
        <v>618</v>
      </c>
      <c r="M75" s="1244"/>
      <c r="N75" s="1245"/>
      <c r="O75" s="1245"/>
      <c r="P75" s="1241">
        <v>686.35402527075803</v>
      </c>
      <c r="Q75" s="1219"/>
      <c r="R75" s="1241">
        <v>817.03532490974703</v>
      </c>
      <c r="S75" s="1241"/>
      <c r="T75" s="1242">
        <v>554</v>
      </c>
      <c r="U75" s="523"/>
      <c r="V75" s="502"/>
      <c r="W75" s="1205"/>
      <c r="X75" s="1205"/>
      <c r="Y75" s="1205"/>
      <c r="Z75" s="1205"/>
      <c r="AA75" s="1205"/>
      <c r="AB75" s="1205"/>
      <c r="AC75" s="522"/>
      <c r="AD75" s="522"/>
      <c r="AE75" s="522"/>
      <c r="AF75" s="522"/>
      <c r="AG75" s="1205"/>
      <c r="AH75" s="1205"/>
      <c r="AI75" s="1205"/>
      <c r="AJ75" s="1205"/>
      <c r="AK75" s="1205"/>
      <c r="AL75" s="1205"/>
      <c r="AM75" s="1205"/>
      <c r="AN75" s="1205"/>
      <c r="AO75" s="1205"/>
      <c r="AP75" s="1205"/>
    </row>
    <row r="76" spans="1:42" s="1211" customFormat="1" ht="10.5" customHeight="1">
      <c r="A76" s="1209"/>
      <c r="B76" s="1210"/>
      <c r="C76" s="1246" t="s">
        <v>619</v>
      </c>
      <c r="D76" s="1221"/>
      <c r="E76" s="1217"/>
      <c r="F76" s="1241">
        <v>795.47122566371706</v>
      </c>
      <c r="G76" s="1219"/>
      <c r="H76" s="1241">
        <v>970.01181415929204</v>
      </c>
      <c r="I76" s="1247"/>
      <c r="J76" s="1242">
        <v>2260</v>
      </c>
      <c r="K76" s="797"/>
      <c r="L76" s="1243" t="s">
        <v>620</v>
      </c>
      <c r="M76" s="1244"/>
      <c r="N76" s="1245"/>
      <c r="O76" s="1245"/>
      <c r="P76" s="1241">
        <v>678.05923423423405</v>
      </c>
      <c r="Q76" s="1219"/>
      <c r="R76" s="1241">
        <v>790.64085585585599</v>
      </c>
      <c r="S76" s="1241"/>
      <c r="T76" s="1242">
        <v>444</v>
      </c>
      <c r="U76" s="523"/>
      <c r="V76" s="502"/>
      <c r="W76" s="1205"/>
      <c r="X76" s="1205"/>
      <c r="Y76" s="1205"/>
      <c r="Z76" s="1205"/>
      <c r="AA76" s="1205"/>
      <c r="AB76" s="1205"/>
      <c r="AC76" s="522"/>
      <c r="AD76" s="522"/>
      <c r="AE76" s="522"/>
      <c r="AF76" s="522"/>
      <c r="AG76" s="1205"/>
      <c r="AH76" s="1205"/>
      <c r="AI76" s="1205"/>
      <c r="AJ76" s="1205"/>
      <c r="AK76" s="1205"/>
      <c r="AL76" s="1205"/>
      <c r="AM76" s="1205"/>
      <c r="AN76" s="1205"/>
      <c r="AO76" s="1205"/>
      <c r="AP76" s="1205"/>
    </row>
    <row r="77" spans="1:42" s="1211" customFormat="1" ht="10.5" customHeight="1">
      <c r="A77" s="1209"/>
      <c r="B77" s="1210"/>
      <c r="C77" s="1246" t="s">
        <v>621</v>
      </c>
      <c r="D77" s="1246"/>
      <c r="E77" s="1114"/>
      <c r="F77" s="1241">
        <v>686.0486356340291</v>
      </c>
      <c r="G77" s="1219"/>
      <c r="H77" s="1241">
        <v>802.65845906902109</v>
      </c>
      <c r="I77" s="1247"/>
      <c r="J77" s="1242">
        <v>623</v>
      </c>
      <c r="K77" s="797"/>
      <c r="L77" s="1243" t="s">
        <v>622</v>
      </c>
      <c r="M77" s="1191"/>
      <c r="N77" s="1191"/>
      <c r="O77" s="1191"/>
      <c r="P77" s="1241">
        <v>897.61257434944207</v>
      </c>
      <c r="Q77" s="1219"/>
      <c r="R77" s="1241">
        <v>1151.9373977695202</v>
      </c>
      <c r="S77" s="1241"/>
      <c r="T77" s="1242">
        <v>1076</v>
      </c>
      <c r="U77" s="523"/>
      <c r="V77" s="502"/>
      <c r="W77" s="1205"/>
      <c r="X77" s="1205"/>
      <c r="Y77" s="1205"/>
      <c r="Z77" s="1205"/>
      <c r="AA77" s="1205"/>
      <c r="AB77" s="1205"/>
      <c r="AC77" s="522"/>
      <c r="AD77" s="522"/>
      <c r="AE77" s="522"/>
      <c r="AF77" s="522"/>
      <c r="AG77" s="1205"/>
      <c r="AH77" s="1205"/>
      <c r="AI77" s="1205"/>
      <c r="AJ77" s="1205"/>
      <c r="AK77" s="1205"/>
      <c r="AL77" s="1205"/>
      <c r="AM77" s="1205"/>
      <c r="AN77" s="1205"/>
      <c r="AO77" s="1205"/>
      <c r="AP77" s="1205"/>
    </row>
    <row r="78" spans="1:42" s="1211" customFormat="1" ht="9" customHeight="1">
      <c r="A78" s="1209"/>
      <c r="B78" s="1210"/>
      <c r="C78" s="795" t="s">
        <v>432</v>
      </c>
      <c r="D78" s="1114"/>
      <c r="E78" s="1114"/>
      <c r="F78" s="796"/>
      <c r="G78" s="796"/>
      <c r="H78" s="797"/>
      <c r="I78" s="797"/>
      <c r="J78" s="797"/>
      <c r="K78" s="797"/>
      <c r="L78" s="795"/>
      <c r="M78" s="795"/>
      <c r="N78" s="795"/>
      <c r="O78" s="795"/>
      <c r="P78" s="795"/>
      <c r="Q78" s="795"/>
      <c r="R78" s="1214"/>
      <c r="S78" s="1214"/>
      <c r="T78" s="1117"/>
      <c r="U78" s="523"/>
      <c r="V78" s="502"/>
      <c r="W78" s="1205"/>
      <c r="X78" s="1205"/>
      <c r="Y78" s="1205"/>
      <c r="Z78" s="1205"/>
      <c r="AA78" s="1205"/>
      <c r="AB78" s="1205"/>
      <c r="AC78" s="522"/>
      <c r="AD78" s="522"/>
      <c r="AE78" s="522"/>
      <c r="AF78" s="522"/>
      <c r="AG78" s="1205"/>
      <c r="AH78" s="1205"/>
      <c r="AI78" s="1205"/>
      <c r="AJ78" s="1205"/>
      <c r="AK78" s="1205"/>
      <c r="AL78" s="1205"/>
      <c r="AM78" s="1205"/>
      <c r="AN78" s="1205"/>
      <c r="AO78" s="1205"/>
      <c r="AP78" s="1205"/>
    </row>
    <row r="79" spans="1:42" s="1211" customFormat="1" ht="9" customHeight="1">
      <c r="A79" s="1209"/>
      <c r="B79" s="1210"/>
      <c r="C79" s="1250" t="s">
        <v>653</v>
      </c>
      <c r="D79" s="1114"/>
      <c r="E79" s="1114"/>
      <c r="F79" s="796"/>
      <c r="G79" s="796"/>
      <c r="H79" s="797"/>
      <c r="I79" s="797"/>
      <c r="J79" s="797"/>
      <c r="K79" s="797"/>
      <c r="L79" s="795"/>
      <c r="M79" s="795"/>
      <c r="N79" s="795"/>
      <c r="O79" s="795"/>
      <c r="P79" s="795"/>
      <c r="Q79" s="795"/>
      <c r="R79" s="1214"/>
      <c r="S79" s="1214"/>
      <c r="T79" s="1214"/>
      <c r="U79" s="523"/>
      <c r="V79" s="502"/>
      <c r="W79" s="1205"/>
      <c r="X79" s="1205"/>
      <c r="Y79" s="1205"/>
      <c r="Z79" s="1205"/>
      <c r="AA79" s="1205"/>
      <c r="AB79" s="1205"/>
      <c r="AC79" s="522"/>
      <c r="AD79" s="522"/>
      <c r="AE79" s="522"/>
      <c r="AF79" s="522"/>
      <c r="AG79" s="1205"/>
      <c r="AH79" s="1205"/>
      <c r="AI79" s="1205"/>
      <c r="AJ79" s="1205"/>
      <c r="AK79" s="1205"/>
      <c r="AL79" s="1205"/>
      <c r="AM79" s="1205"/>
      <c r="AN79" s="1205"/>
      <c r="AO79" s="1205"/>
      <c r="AP79" s="1205"/>
    </row>
    <row r="80" spans="1:42" s="1211" customFormat="1" ht="9" customHeight="1">
      <c r="A80" s="1209"/>
      <c r="B80" s="1210"/>
      <c r="C80" s="1251" t="s">
        <v>625</v>
      </c>
      <c r="D80" s="510"/>
      <c r="E80" s="510"/>
      <c r="F80" s="1215"/>
      <c r="G80" s="1215"/>
      <c r="H80" s="1215"/>
      <c r="I80" s="1215"/>
      <c r="J80" s="1215"/>
      <c r="K80" s="1215"/>
      <c r="L80" s="1215"/>
      <c r="M80" s="228"/>
      <c r="N80" s="737"/>
      <c r="O80" s="737"/>
      <c r="P80" s="228"/>
      <c r="Q80" s="795"/>
      <c r="R80" s="1214"/>
      <c r="S80" s="1214"/>
      <c r="T80" s="1214"/>
      <c r="U80" s="523"/>
      <c r="V80" s="502"/>
      <c r="W80" s="1205"/>
      <c r="X80" s="1205"/>
      <c r="Y80" s="1205"/>
      <c r="Z80" s="1205"/>
      <c r="AA80" s="1205"/>
      <c r="AB80" s="1205"/>
      <c r="AC80" s="522"/>
      <c r="AD80" s="522"/>
      <c r="AE80" s="522"/>
      <c r="AF80" s="522"/>
      <c r="AG80" s="1205"/>
      <c r="AH80" s="1205"/>
      <c r="AI80" s="1205"/>
      <c r="AJ80" s="1205"/>
      <c r="AK80" s="1205"/>
      <c r="AL80" s="1205"/>
      <c r="AM80" s="1205"/>
      <c r="AN80" s="1205"/>
      <c r="AO80" s="1205"/>
      <c r="AP80" s="1205"/>
    </row>
    <row r="81" spans="1:22" ht="13.5" customHeight="1">
      <c r="A81" s="509"/>
      <c r="B81" s="509"/>
      <c r="C81" s="1252"/>
      <c r="D81" s="1252"/>
      <c r="E81" s="1252"/>
      <c r="F81" s="1252"/>
      <c r="G81" s="1252"/>
      <c r="H81" s="1252"/>
      <c r="I81" s="1252"/>
      <c r="J81" s="1252"/>
      <c r="K81" s="1252"/>
      <c r="L81" s="1252"/>
      <c r="M81" s="1252"/>
      <c r="N81" s="1252"/>
      <c r="O81" s="1252"/>
      <c r="P81" s="1252"/>
      <c r="R81" s="1662">
        <v>41609</v>
      </c>
      <c r="S81" s="1662"/>
      <c r="T81" s="1662"/>
      <c r="U81" s="529">
        <v>13</v>
      </c>
      <c r="V81" s="509"/>
    </row>
    <row r="82" spans="1:22">
      <c r="C82" s="511"/>
    </row>
  </sheetData>
  <mergeCells count="4">
    <mergeCell ref="B1:F1"/>
    <mergeCell ref="C20:D20"/>
    <mergeCell ref="L20:N20"/>
    <mergeCell ref="R81:T81"/>
  </mergeCells>
  <printOptions horizontalCentered="1"/>
  <pageMargins left="0.15748031496062992" right="0.15748031496062992" top="0.19685039370078741" bottom="0.19685039370078741" header="0" footer="0"/>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70" customWidth="1"/>
    <col min="2" max="2" width="2.5703125" style="170" customWidth="1"/>
    <col min="3" max="3" width="1" style="170" customWidth="1"/>
    <col min="4" max="4" width="20.85546875" style="170" customWidth="1"/>
    <col min="5" max="5" width="0.5703125" style="170" customWidth="1"/>
    <col min="6" max="6" width="8.42578125" style="170" customWidth="1"/>
    <col min="7" max="7" width="0.5703125" style="170" customWidth="1"/>
    <col min="8" max="14" width="9.28515625" style="170" customWidth="1"/>
    <col min="15" max="15" width="2.5703125" style="170" customWidth="1"/>
    <col min="16" max="16" width="1" style="170" customWidth="1"/>
    <col min="17" max="17" width="3.7109375" style="170" customWidth="1"/>
    <col min="18" max="16384" width="9.140625" style="170"/>
  </cols>
  <sheetData>
    <row r="1" spans="1:20" ht="13.5" customHeight="1">
      <c r="A1" s="169"/>
      <c r="B1" s="311"/>
      <c r="C1" s="311"/>
      <c r="D1" s="311"/>
      <c r="E1" s="296"/>
      <c r="F1" s="296"/>
      <c r="G1" s="296"/>
      <c r="H1" s="296"/>
      <c r="I1" s="296"/>
      <c r="J1" s="296"/>
      <c r="K1" s="296"/>
      <c r="L1" s="1675" t="s">
        <v>390</v>
      </c>
      <c r="M1" s="1675"/>
      <c r="N1" s="1675"/>
      <c r="O1" s="1675"/>
      <c r="P1" s="169"/>
      <c r="R1" s="257"/>
    </row>
    <row r="2" spans="1:20" ht="6" customHeight="1">
      <c r="A2" s="169"/>
      <c r="B2" s="312"/>
      <c r="C2" s="517"/>
      <c r="D2" s="517"/>
      <c r="E2" s="295"/>
      <c r="F2" s="295"/>
      <c r="G2" s="295"/>
      <c r="H2" s="295"/>
      <c r="I2" s="295"/>
      <c r="J2" s="295"/>
      <c r="K2" s="295"/>
      <c r="L2" s="295"/>
      <c r="M2" s="295"/>
      <c r="N2" s="171"/>
      <c r="O2" s="171"/>
      <c r="P2" s="169"/>
      <c r="R2" s="257"/>
    </row>
    <row r="3" spans="1:20" ht="13.5" customHeight="1" thickBot="1">
      <c r="A3" s="169"/>
      <c r="B3" s="313"/>
      <c r="C3" s="172"/>
      <c r="D3" s="172"/>
      <c r="E3" s="172"/>
      <c r="F3" s="171"/>
      <c r="G3" s="171"/>
      <c r="H3" s="171"/>
      <c r="I3" s="171"/>
      <c r="J3" s="171"/>
      <c r="K3" s="171"/>
      <c r="L3" s="727"/>
      <c r="M3" s="727"/>
      <c r="N3" s="727" t="s">
        <v>72</v>
      </c>
      <c r="O3" s="727"/>
      <c r="P3" s="727"/>
      <c r="R3" s="257"/>
    </row>
    <row r="4" spans="1:20" ht="15" customHeight="1" thickBot="1">
      <c r="A4" s="169"/>
      <c r="B4" s="313"/>
      <c r="C4" s="330" t="s">
        <v>359</v>
      </c>
      <c r="D4" s="334"/>
      <c r="E4" s="334"/>
      <c r="F4" s="334"/>
      <c r="G4" s="334"/>
      <c r="H4" s="334"/>
      <c r="I4" s="334"/>
      <c r="J4" s="334"/>
      <c r="K4" s="334"/>
      <c r="L4" s="334"/>
      <c r="M4" s="334"/>
      <c r="N4" s="335"/>
      <c r="O4" s="727"/>
      <c r="P4" s="727"/>
      <c r="R4" s="257"/>
    </row>
    <row r="5" spans="1:20" ht="7.5" customHeight="1">
      <c r="A5" s="169"/>
      <c r="B5" s="313"/>
      <c r="C5" s="1676" t="s">
        <v>87</v>
      </c>
      <c r="D5" s="1676"/>
      <c r="E5" s="171"/>
      <c r="F5" s="16"/>
      <c r="G5" s="171"/>
      <c r="H5" s="171"/>
      <c r="I5" s="171"/>
      <c r="J5" s="171"/>
      <c r="K5" s="171"/>
      <c r="L5" s="727"/>
      <c r="M5" s="727"/>
      <c r="N5" s="727"/>
      <c r="O5" s="727"/>
      <c r="P5" s="727"/>
      <c r="R5" s="257"/>
    </row>
    <row r="6" spans="1:20" ht="13.5" customHeight="1">
      <c r="A6" s="169"/>
      <c r="B6" s="313"/>
      <c r="C6" s="1677"/>
      <c r="D6" s="1677"/>
      <c r="E6" s="111">
        <v>1999</v>
      </c>
      <c r="F6" s="111"/>
      <c r="G6" s="171"/>
      <c r="H6" s="112">
        <v>2007</v>
      </c>
      <c r="I6" s="112">
        <v>2008</v>
      </c>
      <c r="J6" s="112">
        <v>2009</v>
      </c>
      <c r="K6" s="112">
        <v>2010</v>
      </c>
      <c r="L6" s="112">
        <v>2011</v>
      </c>
      <c r="M6" s="112">
        <v>2012</v>
      </c>
      <c r="N6" s="112">
        <v>2013</v>
      </c>
      <c r="O6" s="727"/>
      <c r="P6" s="727"/>
      <c r="R6" s="257"/>
    </row>
    <row r="7" spans="1:20" ht="2.25" customHeight="1">
      <c r="A7" s="169"/>
      <c r="B7" s="313"/>
      <c r="C7" s="113"/>
      <c r="D7" s="113"/>
      <c r="E7" s="16"/>
      <c r="F7" s="16"/>
      <c r="G7" s="171"/>
      <c r="H7" s="16"/>
      <c r="I7" s="16"/>
      <c r="J7" s="16"/>
      <c r="K7" s="16"/>
      <c r="L7" s="16"/>
      <c r="M7" s="16"/>
      <c r="N7" s="16"/>
      <c r="O7" s="727"/>
      <c r="P7" s="727"/>
      <c r="R7" s="257"/>
    </row>
    <row r="8" spans="1:20" ht="18.75" customHeight="1">
      <c r="A8" s="169"/>
      <c r="B8" s="313"/>
      <c r="C8" s="1678" t="s">
        <v>358</v>
      </c>
      <c r="D8" s="1678"/>
      <c r="E8" s="1678"/>
      <c r="F8" s="1678"/>
      <c r="G8" s="294"/>
      <c r="H8" s="1679">
        <v>403</v>
      </c>
      <c r="I8" s="1679">
        <v>426</v>
      </c>
      <c r="J8" s="1679">
        <v>450</v>
      </c>
      <c r="K8" s="1679">
        <v>475</v>
      </c>
      <c r="L8" s="1679">
        <v>485</v>
      </c>
      <c r="M8" s="1679">
        <v>485</v>
      </c>
      <c r="N8" s="1679">
        <v>485</v>
      </c>
      <c r="O8" s="261"/>
      <c r="P8" s="261"/>
      <c r="R8" s="262"/>
      <c r="S8" s="262"/>
      <c r="T8" s="262"/>
    </row>
    <row r="9" spans="1:20" ht="4.5" customHeight="1">
      <c r="A9" s="169"/>
      <c r="B9" s="313"/>
      <c r="C9" s="1678"/>
      <c r="D9" s="1678"/>
      <c r="E9" s="1678"/>
      <c r="F9" s="1678"/>
      <c r="G9" s="294"/>
      <c r="H9" s="1679"/>
      <c r="I9" s="1679"/>
      <c r="J9" s="1679"/>
      <c r="K9" s="1679"/>
      <c r="L9" s="1679"/>
      <c r="M9" s="1679"/>
      <c r="N9" s="1679"/>
      <c r="O9" s="261"/>
      <c r="P9" s="261"/>
      <c r="R9" s="257"/>
    </row>
    <row r="10" spans="1:20" s="175" customFormat="1" ht="10.5" customHeight="1">
      <c r="A10" s="173"/>
      <c r="B10" s="314"/>
      <c r="C10" s="1678"/>
      <c r="D10" s="1678"/>
      <c r="E10" s="1678"/>
      <c r="F10" s="1678"/>
      <c r="G10" s="333"/>
      <c r="H10" s="1679"/>
      <c r="I10" s="1679"/>
      <c r="J10" s="1679"/>
      <c r="K10" s="1679"/>
      <c r="L10" s="1679"/>
      <c r="M10" s="1679"/>
      <c r="N10" s="1679"/>
      <c r="O10" s="261"/>
      <c r="P10" s="261"/>
      <c r="R10" s="255"/>
    </row>
    <row r="11" spans="1:20" ht="31.5" customHeight="1">
      <c r="A11" s="169"/>
      <c r="B11" s="315"/>
      <c r="C11" s="260" t="s">
        <v>341</v>
      </c>
      <c r="D11" s="260"/>
      <c r="E11" s="256"/>
      <c r="F11" s="256"/>
      <c r="G11" s="259"/>
      <c r="H11" s="258" t="s">
        <v>340</v>
      </c>
      <c r="I11" s="258" t="s">
        <v>339</v>
      </c>
      <c r="J11" s="258" t="s">
        <v>338</v>
      </c>
      <c r="K11" s="258" t="s">
        <v>337</v>
      </c>
      <c r="L11" s="258" t="s">
        <v>336</v>
      </c>
      <c r="M11" s="720" t="s">
        <v>422</v>
      </c>
      <c r="N11" s="720" t="s">
        <v>422</v>
      </c>
      <c r="O11" s="258"/>
      <c r="P11" s="258"/>
      <c r="R11" s="257"/>
    </row>
    <row r="12" spans="1:20" s="175" customFormat="1" ht="18" customHeight="1">
      <c r="A12" s="173"/>
      <c r="B12" s="314"/>
      <c r="C12" s="176" t="s">
        <v>335</v>
      </c>
      <c r="D12" s="176"/>
      <c r="E12" s="256"/>
      <c r="F12" s="256"/>
      <c r="G12" s="174"/>
      <c r="H12" s="256" t="s">
        <v>334</v>
      </c>
      <c r="I12" s="256" t="s">
        <v>333</v>
      </c>
      <c r="J12" s="256" t="s">
        <v>332</v>
      </c>
      <c r="K12" s="256" t="s">
        <v>331</v>
      </c>
      <c r="L12" s="256" t="s">
        <v>330</v>
      </c>
      <c r="M12" s="720" t="s">
        <v>422</v>
      </c>
      <c r="N12" s="720" t="s">
        <v>422</v>
      </c>
      <c r="O12" s="256"/>
      <c r="P12" s="256"/>
      <c r="R12" s="255"/>
    </row>
    <row r="13" spans="1:20" ht="20.25" customHeight="1" thickBot="1">
      <c r="A13" s="169"/>
      <c r="B13" s="313"/>
      <c r="C13" s="729" t="s">
        <v>423</v>
      </c>
      <c r="D13" s="728"/>
      <c r="E13" s="171"/>
      <c r="F13" s="171"/>
      <c r="G13" s="171"/>
      <c r="H13" s="171"/>
      <c r="I13" s="171"/>
      <c r="J13" s="171"/>
      <c r="K13" s="171"/>
      <c r="L13" s="171"/>
      <c r="M13" s="171"/>
      <c r="N13" s="727"/>
      <c r="O13" s="171"/>
      <c r="P13" s="169"/>
    </row>
    <row r="14" spans="1:20" s="175" customFormat="1" ht="13.5" customHeight="1" thickBot="1">
      <c r="A14" s="173"/>
      <c r="B14" s="314"/>
      <c r="C14" s="330" t="s">
        <v>329</v>
      </c>
      <c r="D14" s="331"/>
      <c r="E14" s="331"/>
      <c r="F14" s="331"/>
      <c r="G14" s="331"/>
      <c r="H14" s="331"/>
      <c r="I14" s="331"/>
      <c r="J14" s="331"/>
      <c r="K14" s="331"/>
      <c r="L14" s="331"/>
      <c r="M14" s="331"/>
      <c r="N14" s="332"/>
      <c r="O14" s="171"/>
      <c r="P14" s="169"/>
      <c r="Q14" s="170"/>
      <c r="R14" s="170"/>
      <c r="S14" s="170"/>
      <c r="T14" s="170"/>
    </row>
    <row r="15" spans="1:20" ht="7.5" customHeight="1">
      <c r="A15" s="169"/>
      <c r="B15" s="313"/>
      <c r="C15" s="1681" t="s">
        <v>326</v>
      </c>
      <c r="D15" s="1681"/>
      <c r="E15" s="177"/>
      <c r="F15" s="177"/>
      <c r="G15" s="114"/>
      <c r="H15" s="178"/>
      <c r="I15" s="178"/>
      <c r="J15" s="178"/>
      <c r="K15" s="178"/>
      <c r="L15" s="178"/>
      <c r="M15" s="178"/>
      <c r="N15" s="178"/>
      <c r="O15" s="171"/>
      <c r="P15" s="169"/>
    </row>
    <row r="16" spans="1:20" ht="13.5" customHeight="1">
      <c r="A16" s="169"/>
      <c r="B16" s="313"/>
      <c r="C16" s="1606"/>
      <c r="D16" s="1606"/>
      <c r="E16" s="177"/>
      <c r="F16" s="177"/>
      <c r="G16" s="114"/>
      <c r="H16" s="1680">
        <v>2010</v>
      </c>
      <c r="I16" s="1680"/>
      <c r="J16" s="1680">
        <v>2011</v>
      </c>
      <c r="K16" s="1680"/>
      <c r="L16" s="1680">
        <v>2012</v>
      </c>
      <c r="M16" s="1680"/>
      <c r="N16" s="1225">
        <v>2013</v>
      </c>
      <c r="O16" s="171"/>
      <c r="P16" s="169"/>
    </row>
    <row r="17" spans="1:19" ht="12.75" customHeight="1">
      <c r="A17" s="169"/>
      <c r="B17" s="313"/>
      <c r="C17" s="177"/>
      <c r="D17" s="177"/>
      <c r="E17" s="177"/>
      <c r="F17" s="177"/>
      <c r="G17" s="114"/>
      <c r="H17" s="1225" t="s">
        <v>89</v>
      </c>
      <c r="I17" s="617" t="s">
        <v>88</v>
      </c>
      <c r="J17" s="934" t="s">
        <v>89</v>
      </c>
      <c r="K17" s="935" t="s">
        <v>88</v>
      </c>
      <c r="L17" s="934" t="s">
        <v>89</v>
      </c>
      <c r="M17" s="617" t="s">
        <v>88</v>
      </c>
      <c r="N17" s="934" t="s">
        <v>89</v>
      </c>
      <c r="O17" s="171"/>
      <c r="P17" s="169"/>
    </row>
    <row r="18" spans="1:19" ht="4.5" customHeight="1">
      <c r="A18" s="169"/>
      <c r="B18" s="313"/>
      <c r="C18" s="177"/>
      <c r="D18" s="177"/>
      <c r="E18" s="177"/>
      <c r="F18" s="177"/>
      <c r="G18" s="114"/>
      <c r="H18" s="530"/>
      <c r="I18" s="530"/>
      <c r="J18" s="530"/>
      <c r="K18" s="530"/>
      <c r="L18" s="530"/>
      <c r="M18" s="530"/>
      <c r="N18" s="530"/>
      <c r="O18" s="178"/>
      <c r="P18" s="169"/>
    </row>
    <row r="19" spans="1:19" ht="15" customHeight="1">
      <c r="A19" s="169"/>
      <c r="B19" s="313"/>
      <c r="C19" s="288" t="s">
        <v>357</v>
      </c>
      <c r="D19" s="327"/>
      <c r="E19" s="320"/>
      <c r="F19" s="320"/>
      <c r="G19" s="329"/>
      <c r="H19" s="326">
        <v>926</v>
      </c>
      <c r="I19" s="326">
        <v>942.38</v>
      </c>
      <c r="J19" s="326">
        <v>962.93</v>
      </c>
      <c r="K19" s="326">
        <v>971.52</v>
      </c>
      <c r="L19" s="722">
        <v>950.38</v>
      </c>
      <c r="M19" s="722">
        <v>962.38</v>
      </c>
      <c r="N19" s="722">
        <v>962.96</v>
      </c>
      <c r="O19" s="178"/>
      <c r="P19" s="169"/>
    </row>
    <row r="20" spans="1:19" ht="13.5" customHeight="1">
      <c r="A20" s="169"/>
      <c r="B20" s="313"/>
      <c r="C20" s="738" t="s">
        <v>74</v>
      </c>
      <c r="D20" s="179"/>
      <c r="E20" s="177"/>
      <c r="F20" s="177"/>
      <c r="G20" s="114"/>
      <c r="H20" s="233">
        <v>1003.7</v>
      </c>
      <c r="I20" s="233">
        <v>1024.42</v>
      </c>
      <c r="J20" s="233">
        <v>1051.9000000000001</v>
      </c>
      <c r="K20" s="233">
        <v>1053.68</v>
      </c>
      <c r="L20" s="723">
        <v>1033.26</v>
      </c>
      <c r="M20" s="723">
        <v>1043.17</v>
      </c>
      <c r="N20" s="723">
        <v>1043.8499999999999</v>
      </c>
      <c r="O20" s="178"/>
      <c r="P20" s="169"/>
    </row>
    <row r="21" spans="1:19" ht="13.5" customHeight="1">
      <c r="A21" s="169"/>
      <c r="B21" s="313"/>
      <c r="C21" s="738" t="s">
        <v>73</v>
      </c>
      <c r="D21" s="179"/>
      <c r="E21" s="177"/>
      <c r="F21" s="177"/>
      <c r="G21" s="114"/>
      <c r="H21" s="233">
        <v>822.66</v>
      </c>
      <c r="I21" s="233">
        <v>831.86</v>
      </c>
      <c r="J21" s="233">
        <v>842</v>
      </c>
      <c r="K21" s="233">
        <v>858.3</v>
      </c>
      <c r="L21" s="723">
        <v>839.63</v>
      </c>
      <c r="M21" s="723">
        <v>856.25</v>
      </c>
      <c r="N21" s="723">
        <v>857.33</v>
      </c>
      <c r="O21" s="178"/>
      <c r="P21" s="169"/>
    </row>
    <row r="22" spans="1:19" ht="6.75" customHeight="1">
      <c r="A22" s="169"/>
      <c r="B22" s="313"/>
      <c r="C22" s="226"/>
      <c r="D22" s="179"/>
      <c r="E22" s="177"/>
      <c r="F22" s="177"/>
      <c r="G22" s="114"/>
      <c r="H22" s="114"/>
      <c r="I22" s="114"/>
      <c r="J22" s="114"/>
      <c r="K22" s="114"/>
      <c r="L22" s="739"/>
      <c r="M22" s="739"/>
      <c r="N22" s="739"/>
      <c r="O22" s="178"/>
      <c r="P22" s="169"/>
    </row>
    <row r="23" spans="1:19" ht="15" customHeight="1">
      <c r="A23" s="169"/>
      <c r="B23" s="313"/>
      <c r="C23" s="288" t="s">
        <v>356</v>
      </c>
      <c r="D23" s="327"/>
      <c r="E23" s="320"/>
      <c r="F23" s="320"/>
      <c r="G23" s="325"/>
      <c r="H23" s="326">
        <v>1109.3</v>
      </c>
      <c r="I23" s="326">
        <v>1118.48</v>
      </c>
      <c r="J23" s="326">
        <v>1134.44</v>
      </c>
      <c r="K23" s="326">
        <v>1142.5999999999999</v>
      </c>
      <c r="L23" s="722">
        <v>1114.97</v>
      </c>
      <c r="M23" s="722">
        <v>1123.5</v>
      </c>
      <c r="N23" s="722">
        <v>1124.83</v>
      </c>
      <c r="O23" s="178"/>
      <c r="P23" s="169"/>
      <c r="S23" s="1506"/>
    </row>
    <row r="24" spans="1:19" s="181" customFormat="1" ht="13.5" customHeight="1">
      <c r="A24" s="180"/>
      <c r="B24" s="316"/>
      <c r="C24" s="738" t="s">
        <v>74</v>
      </c>
      <c r="D24" s="179"/>
      <c r="E24" s="177"/>
      <c r="F24" s="177"/>
      <c r="G24" s="114"/>
      <c r="H24" s="233">
        <v>1222.71</v>
      </c>
      <c r="I24" s="233">
        <v>1233.19</v>
      </c>
      <c r="J24" s="233">
        <v>1253.2</v>
      </c>
      <c r="K24" s="233">
        <v>1254.07</v>
      </c>
      <c r="L24" s="723">
        <v>1226.07</v>
      </c>
      <c r="M24" s="723">
        <v>1231.47</v>
      </c>
      <c r="N24" s="723">
        <v>1232.1199999999999</v>
      </c>
      <c r="O24" s="177"/>
      <c r="P24" s="180"/>
    </row>
    <row r="25" spans="1:19" s="181" customFormat="1" ht="13.5" customHeight="1">
      <c r="A25" s="180"/>
      <c r="B25" s="316"/>
      <c r="C25" s="738" t="s">
        <v>73</v>
      </c>
      <c r="D25" s="179"/>
      <c r="E25" s="177"/>
      <c r="F25" s="177"/>
      <c r="G25" s="114"/>
      <c r="H25" s="233">
        <v>958.24</v>
      </c>
      <c r="I25" s="233">
        <v>963.92</v>
      </c>
      <c r="J25" s="233">
        <v>973</v>
      </c>
      <c r="K25" s="233">
        <v>988.98</v>
      </c>
      <c r="L25" s="723">
        <v>966.48</v>
      </c>
      <c r="M25" s="723">
        <v>981.64</v>
      </c>
      <c r="N25" s="723">
        <v>984.61</v>
      </c>
      <c r="O25" s="177"/>
      <c r="P25" s="180"/>
      <c r="S25" s="1505"/>
    </row>
    <row r="26" spans="1:19" ht="6.75" customHeight="1">
      <c r="A26" s="169"/>
      <c r="B26" s="313"/>
      <c r="C26" s="618"/>
      <c r="D26" s="179"/>
      <c r="E26" s="177"/>
      <c r="F26" s="177"/>
      <c r="G26" s="114"/>
      <c r="H26" s="114"/>
      <c r="I26" s="114"/>
      <c r="J26" s="114"/>
      <c r="K26" s="114"/>
      <c r="L26" s="739"/>
      <c r="M26" s="739"/>
      <c r="N26" s="739"/>
      <c r="O26" s="178"/>
      <c r="P26" s="169"/>
    </row>
    <row r="27" spans="1:19" ht="15" customHeight="1">
      <c r="A27" s="169"/>
      <c r="B27" s="313"/>
      <c r="C27" s="288" t="s">
        <v>355</v>
      </c>
      <c r="D27" s="327"/>
      <c r="E27" s="320"/>
      <c r="F27" s="320"/>
      <c r="G27" s="328"/>
      <c r="H27" s="724">
        <f>H19/H23*100</f>
        <v>83.476065987559721</v>
      </c>
      <c r="I27" s="724">
        <f t="shared" ref="I27:N27" si="0">I19/I23*100</f>
        <v>84.25541806737715</v>
      </c>
      <c r="J27" s="724">
        <f t="shared" si="0"/>
        <v>84.881527449666777</v>
      </c>
      <c r="K27" s="724">
        <f t="shared" si="0"/>
        <v>85.027131104498523</v>
      </c>
      <c r="L27" s="724">
        <f t="shared" si="0"/>
        <v>85.238167843080987</v>
      </c>
      <c r="M27" s="724">
        <f t="shared" si="0"/>
        <v>85.659101023586999</v>
      </c>
      <c r="N27" s="724">
        <f t="shared" si="0"/>
        <v>85.609380973124843</v>
      </c>
      <c r="O27" s="178"/>
      <c r="P27" s="169"/>
    </row>
    <row r="28" spans="1:19" ht="13.5" customHeight="1">
      <c r="A28" s="169"/>
      <c r="B28" s="313"/>
      <c r="C28" s="738" t="s">
        <v>74</v>
      </c>
      <c r="D28" s="179"/>
      <c r="E28" s="177"/>
      <c r="F28" s="177"/>
      <c r="G28" s="254"/>
      <c r="H28" s="1226">
        <f>H20/H24*100</f>
        <v>82.08814845711575</v>
      </c>
      <c r="I28" s="1226">
        <f t="shared" ref="I28:N29" si="1">I20/I24*100</f>
        <v>83.070735247609861</v>
      </c>
      <c r="J28" s="1226">
        <f t="shared" si="1"/>
        <v>83.937120970315988</v>
      </c>
      <c r="K28" s="1226">
        <f t="shared" si="1"/>
        <v>84.020828183434745</v>
      </c>
      <c r="L28" s="1226">
        <f t="shared" si="1"/>
        <v>84.274144216888118</v>
      </c>
      <c r="M28" s="1226">
        <f t="shared" si="1"/>
        <v>84.709331124590932</v>
      </c>
      <c r="N28" s="1226">
        <f t="shared" si="1"/>
        <v>84.719832483848975</v>
      </c>
      <c r="O28" s="178"/>
      <c r="P28" s="169"/>
    </row>
    <row r="29" spans="1:19" ht="13.5" customHeight="1">
      <c r="A29" s="169"/>
      <c r="B29" s="313"/>
      <c r="C29" s="738" t="s">
        <v>73</v>
      </c>
      <c r="D29" s="179"/>
      <c r="E29" s="177"/>
      <c r="F29" s="177"/>
      <c r="G29" s="254"/>
      <c r="H29" s="1226">
        <f>H21/H25*100</f>
        <v>85.85114376356654</v>
      </c>
      <c r="I29" s="1226">
        <f t="shared" si="1"/>
        <v>86.299692920574316</v>
      </c>
      <c r="J29" s="1226">
        <f t="shared" si="1"/>
        <v>86.536485097636174</v>
      </c>
      <c r="K29" s="1226">
        <f t="shared" si="1"/>
        <v>86.786385973427159</v>
      </c>
      <c r="L29" s="1226">
        <f t="shared" si="1"/>
        <v>86.875051734127979</v>
      </c>
      <c r="M29" s="1226">
        <f t="shared" si="1"/>
        <v>87.226478138625168</v>
      </c>
      <c r="N29" s="1226">
        <f t="shared" si="1"/>
        <v>87.073054305765737</v>
      </c>
      <c r="O29" s="178"/>
      <c r="P29" s="169"/>
    </row>
    <row r="30" spans="1:19" ht="6.75" customHeight="1">
      <c r="A30" s="169"/>
      <c r="B30" s="313"/>
      <c r="C30" s="226"/>
      <c r="D30" s="179"/>
      <c r="E30" s="177"/>
      <c r="F30" s="177"/>
      <c r="G30" s="253"/>
      <c r="H30" s="252"/>
      <c r="I30" s="252"/>
      <c r="J30" s="252"/>
      <c r="K30" s="252"/>
      <c r="L30" s="725"/>
      <c r="M30" s="725"/>
      <c r="N30" s="725"/>
      <c r="O30" s="178"/>
      <c r="P30" s="169"/>
    </row>
    <row r="31" spans="1:19" ht="23.25" customHeight="1">
      <c r="A31" s="169"/>
      <c r="B31" s="313"/>
      <c r="C31" s="1682" t="s">
        <v>354</v>
      </c>
      <c r="D31" s="1682"/>
      <c r="E31" s="1682"/>
      <c r="F31" s="1682"/>
      <c r="G31" s="325"/>
      <c r="H31" s="326">
        <v>9.4</v>
      </c>
      <c r="I31" s="326">
        <v>10.5</v>
      </c>
      <c r="J31" s="326">
        <v>10.9</v>
      </c>
      <c r="K31" s="326">
        <v>11.3</v>
      </c>
      <c r="L31" s="722">
        <v>12.7</v>
      </c>
      <c r="M31" s="722">
        <v>12.9</v>
      </c>
      <c r="N31" s="722">
        <v>11.7</v>
      </c>
      <c r="O31" s="178"/>
      <c r="P31" s="169"/>
    </row>
    <row r="32" spans="1:19" ht="13.5" customHeight="1">
      <c r="A32" s="180"/>
      <c r="B32" s="316"/>
      <c r="C32" s="738" t="s">
        <v>328</v>
      </c>
      <c r="D32" s="179"/>
      <c r="E32" s="177"/>
      <c r="F32" s="177"/>
      <c r="G32" s="114"/>
      <c r="H32" s="233">
        <v>6.4</v>
      </c>
      <c r="I32" s="233">
        <v>7.5</v>
      </c>
      <c r="J32" s="233">
        <v>8.1</v>
      </c>
      <c r="K32" s="233">
        <v>8.3000000000000007</v>
      </c>
      <c r="L32" s="723">
        <v>10</v>
      </c>
      <c r="M32" s="723">
        <v>10.1</v>
      </c>
      <c r="N32" s="723">
        <v>9.1999999999999993</v>
      </c>
      <c r="P32" s="169"/>
    </row>
    <row r="33" spans="1:18" ht="13.5" customHeight="1">
      <c r="A33" s="169"/>
      <c r="B33" s="313"/>
      <c r="C33" s="738" t="s">
        <v>327</v>
      </c>
      <c r="D33" s="179"/>
      <c r="E33" s="177"/>
      <c r="F33" s="177"/>
      <c r="G33" s="114"/>
      <c r="H33" s="233">
        <v>13.4</v>
      </c>
      <c r="I33" s="233">
        <v>14.4</v>
      </c>
      <c r="J33" s="233">
        <v>14.7</v>
      </c>
      <c r="K33" s="233">
        <v>15.3</v>
      </c>
      <c r="L33" s="723">
        <v>16.399999999999999</v>
      </c>
      <c r="M33" s="723">
        <v>16.600000000000001</v>
      </c>
      <c r="N33" s="723">
        <v>15.1</v>
      </c>
      <c r="O33" s="178"/>
      <c r="P33" s="169"/>
      <c r="R33" s="245"/>
    </row>
    <row r="34" spans="1:18" ht="18" customHeight="1" thickBot="1">
      <c r="A34" s="169"/>
      <c r="B34" s="313"/>
      <c r="C34" s="226"/>
      <c r="D34" s="179"/>
      <c r="E34" s="177"/>
      <c r="F34" s="177"/>
      <c r="G34" s="1663"/>
      <c r="H34" s="1663"/>
      <c r="I34" s="1663"/>
      <c r="J34" s="1663"/>
      <c r="K34" s="1663"/>
      <c r="L34" s="1663"/>
      <c r="M34" s="1674"/>
      <c r="N34" s="1674"/>
      <c r="O34" s="178"/>
      <c r="P34" s="169"/>
    </row>
    <row r="35" spans="1:18" ht="30.75" customHeight="1" thickBot="1">
      <c r="A35" s="169"/>
      <c r="B35" s="313"/>
      <c r="C35" s="1665" t="s">
        <v>353</v>
      </c>
      <c r="D35" s="1666"/>
      <c r="E35" s="1666"/>
      <c r="F35" s="1666"/>
      <c r="G35" s="1666"/>
      <c r="H35" s="1666"/>
      <c r="I35" s="1666"/>
      <c r="J35" s="1666"/>
      <c r="K35" s="1666"/>
      <c r="L35" s="1666"/>
      <c r="M35" s="1666"/>
      <c r="N35" s="1667"/>
      <c r="O35" s="243"/>
      <c r="P35" s="169"/>
      <c r="Q35" s="184"/>
    </row>
    <row r="36" spans="1:18" ht="7.5" customHeight="1">
      <c r="A36" s="169"/>
      <c r="B36" s="313"/>
      <c r="C36" s="1668" t="s">
        <v>326</v>
      </c>
      <c r="D36" s="1668"/>
      <c r="E36" s="247"/>
      <c r="F36" s="246"/>
      <c r="G36" s="182"/>
      <c r="H36" s="185"/>
      <c r="I36" s="185"/>
      <c r="J36" s="185"/>
      <c r="K36" s="185"/>
      <c r="L36" s="185"/>
      <c r="M36" s="185"/>
      <c r="N36" s="185"/>
      <c r="O36" s="243"/>
      <c r="P36" s="169"/>
      <c r="Q36" s="184"/>
    </row>
    <row r="37" spans="1:18" ht="36" customHeight="1">
      <c r="A37" s="169"/>
      <c r="B37" s="313"/>
      <c r="C37" s="1669"/>
      <c r="D37" s="1669"/>
      <c r="E37" s="250"/>
      <c r="F37" s="250"/>
      <c r="G37" s="250"/>
      <c r="H37" s="250"/>
      <c r="I37" s="1670" t="s">
        <v>325</v>
      </c>
      <c r="J37" s="1670"/>
      <c r="K37" s="1671" t="s">
        <v>324</v>
      </c>
      <c r="L37" s="1672"/>
      <c r="M37" s="1671" t="s">
        <v>323</v>
      </c>
      <c r="N37" s="1670"/>
      <c r="O37" s="243"/>
      <c r="P37" s="169"/>
      <c r="Q37" s="251"/>
    </row>
    <row r="38" spans="1:18" s="175" customFormat="1" ht="25.5" customHeight="1">
      <c r="A38" s="173"/>
      <c r="B38" s="314"/>
      <c r="C38" s="250"/>
      <c r="D38" s="250"/>
      <c r="E38" s="250"/>
      <c r="F38" s="250"/>
      <c r="G38" s="250"/>
      <c r="H38" s="250"/>
      <c r="I38" s="1227" t="s">
        <v>416</v>
      </c>
      <c r="J38" s="1227" t="s">
        <v>670</v>
      </c>
      <c r="K38" s="1227" t="s">
        <v>416</v>
      </c>
      <c r="L38" s="1227" t="s">
        <v>518</v>
      </c>
      <c r="M38" s="1227" t="s">
        <v>416</v>
      </c>
      <c r="N38" s="1227" t="s">
        <v>518</v>
      </c>
      <c r="O38" s="249"/>
      <c r="P38" s="173"/>
      <c r="Q38" s="248"/>
    </row>
    <row r="39" spans="1:18" ht="15" customHeight="1">
      <c r="A39" s="169"/>
      <c r="B39" s="313"/>
      <c r="C39" s="288" t="s">
        <v>70</v>
      </c>
      <c r="D39" s="319"/>
      <c r="E39" s="320"/>
      <c r="F39" s="321"/>
      <c r="G39" s="322"/>
      <c r="H39" s="323"/>
      <c r="I39" s="324">
        <v>962.38</v>
      </c>
      <c r="J39" s="324">
        <f>+N19</f>
        <v>962.96</v>
      </c>
      <c r="K39" s="726">
        <v>1123.5</v>
      </c>
      <c r="L39" s="726">
        <v>1124.83</v>
      </c>
      <c r="M39" s="726">
        <v>12.9</v>
      </c>
      <c r="N39" s="726">
        <v>11.7</v>
      </c>
      <c r="O39" s="243"/>
      <c r="P39" s="169"/>
      <c r="Q39" s="184"/>
    </row>
    <row r="40" spans="1:18" ht="13.5" customHeight="1">
      <c r="A40" s="169"/>
      <c r="B40" s="313"/>
      <c r="C40" s="130" t="s">
        <v>322</v>
      </c>
      <c r="D40" s="266"/>
      <c r="E40" s="266"/>
      <c r="F40" s="266"/>
      <c r="G40" s="266"/>
      <c r="H40" s="266"/>
      <c r="I40" s="233">
        <v>886.39</v>
      </c>
      <c r="J40" s="1507" t="s">
        <v>669</v>
      </c>
      <c r="K40" s="723">
        <v>1115.17</v>
      </c>
      <c r="L40" s="723">
        <v>1124.67</v>
      </c>
      <c r="M40" s="723">
        <v>8.4</v>
      </c>
      <c r="N40" s="723">
        <v>10</v>
      </c>
      <c r="O40" s="243"/>
      <c r="P40" s="169"/>
      <c r="Q40" s="184"/>
    </row>
    <row r="41" spans="1:18" ht="13.5" customHeight="1">
      <c r="A41" s="169"/>
      <c r="B41" s="313"/>
      <c r="C41" s="130" t="s">
        <v>321</v>
      </c>
      <c r="D41" s="266"/>
      <c r="E41" s="266"/>
      <c r="F41" s="266"/>
      <c r="G41" s="266"/>
      <c r="H41" s="266"/>
      <c r="I41" s="233">
        <v>877.07</v>
      </c>
      <c r="J41" s="1507" t="s">
        <v>669</v>
      </c>
      <c r="K41" s="723">
        <v>1010.96</v>
      </c>
      <c r="L41" s="723">
        <v>1021.31</v>
      </c>
      <c r="M41" s="723">
        <v>15.1</v>
      </c>
      <c r="N41" s="723">
        <v>13.1</v>
      </c>
      <c r="O41" s="243"/>
      <c r="P41" s="169"/>
      <c r="Q41" s="184"/>
    </row>
    <row r="42" spans="1:18" ht="13.5" customHeight="1">
      <c r="A42" s="169"/>
      <c r="B42" s="313"/>
      <c r="C42" s="130" t="s">
        <v>320</v>
      </c>
      <c r="D42" s="244"/>
      <c r="E42" s="244"/>
      <c r="F42" s="244"/>
      <c r="G42" s="244"/>
      <c r="H42" s="244"/>
      <c r="I42" s="183">
        <v>1861.47</v>
      </c>
      <c r="J42" s="1507" t="s">
        <v>669</v>
      </c>
      <c r="K42" s="721">
        <v>2639.4</v>
      </c>
      <c r="L42" s="721">
        <v>2717.09</v>
      </c>
      <c r="M42" s="721">
        <v>0.2</v>
      </c>
      <c r="N42" s="721">
        <v>0</v>
      </c>
      <c r="O42" s="243"/>
      <c r="P42" s="169"/>
      <c r="Q42" s="184"/>
    </row>
    <row r="43" spans="1:18" ht="13.5" customHeight="1">
      <c r="A43" s="169"/>
      <c r="B43" s="313"/>
      <c r="C43" s="130" t="s">
        <v>319</v>
      </c>
      <c r="D43" s="244"/>
      <c r="E43" s="244"/>
      <c r="F43" s="244"/>
      <c r="G43" s="244"/>
      <c r="H43" s="244"/>
      <c r="I43" s="233">
        <v>983.87</v>
      </c>
      <c r="J43" s="1507" t="s">
        <v>669</v>
      </c>
      <c r="K43" s="723">
        <v>1194.24</v>
      </c>
      <c r="L43" s="723">
        <v>1175.5999999999999</v>
      </c>
      <c r="M43" s="723">
        <v>10.3</v>
      </c>
      <c r="N43" s="723">
        <v>10.7</v>
      </c>
      <c r="O43" s="243"/>
      <c r="P43" s="169"/>
      <c r="Q43" s="184"/>
    </row>
    <row r="44" spans="1:18" ht="13.5" customHeight="1">
      <c r="A44" s="169"/>
      <c r="B44" s="313"/>
      <c r="C44" s="130" t="s">
        <v>318</v>
      </c>
      <c r="D44" s="244"/>
      <c r="E44" s="244"/>
      <c r="F44" s="244"/>
      <c r="G44" s="244"/>
      <c r="H44" s="244"/>
      <c r="I44" s="183">
        <v>871.37</v>
      </c>
      <c r="J44" s="1507" t="s">
        <v>669</v>
      </c>
      <c r="K44" s="721">
        <v>991.84</v>
      </c>
      <c r="L44" s="721">
        <v>974.01</v>
      </c>
      <c r="M44" s="721">
        <v>12.4</v>
      </c>
      <c r="N44" s="721">
        <v>11.8</v>
      </c>
      <c r="O44" s="243"/>
      <c r="P44" s="169"/>
      <c r="Q44" s="184"/>
    </row>
    <row r="45" spans="1:18" ht="13.5" customHeight="1">
      <c r="A45" s="169"/>
      <c r="B45" s="313"/>
      <c r="C45" s="130" t="s">
        <v>417</v>
      </c>
      <c r="D45" s="244"/>
      <c r="E45" s="244"/>
      <c r="F45" s="244"/>
      <c r="G45" s="244"/>
      <c r="H45" s="244"/>
      <c r="I45" s="233">
        <v>939.34</v>
      </c>
      <c r="J45" s="1507" t="s">
        <v>669</v>
      </c>
      <c r="K45" s="723">
        <v>1076.4000000000001</v>
      </c>
      <c r="L45" s="723">
        <v>1093.29</v>
      </c>
      <c r="M45" s="723">
        <v>14.5</v>
      </c>
      <c r="N45" s="723">
        <v>10.9</v>
      </c>
      <c r="O45" s="243"/>
      <c r="P45" s="169"/>
      <c r="Q45" s="184"/>
    </row>
    <row r="46" spans="1:18" ht="13.5" customHeight="1">
      <c r="A46" s="169"/>
      <c r="B46" s="313"/>
      <c r="C46" s="130" t="s">
        <v>317</v>
      </c>
      <c r="D46" s="130"/>
      <c r="E46" s="130"/>
      <c r="F46" s="130"/>
      <c r="G46" s="130"/>
      <c r="H46" s="130"/>
      <c r="I46" s="721" t="s">
        <v>285</v>
      </c>
      <c r="J46" s="1507" t="s">
        <v>669</v>
      </c>
      <c r="K46" s="721" t="s">
        <v>285</v>
      </c>
      <c r="L46" s="721">
        <v>1501.23</v>
      </c>
      <c r="M46" s="721">
        <v>3.4</v>
      </c>
      <c r="N46" s="721">
        <v>3.5</v>
      </c>
      <c r="O46" s="243"/>
      <c r="P46" s="169"/>
      <c r="Q46" s="184"/>
    </row>
    <row r="47" spans="1:18" ht="13.5" customHeight="1">
      <c r="A47" s="169"/>
      <c r="B47" s="313"/>
      <c r="C47" s="130" t="s">
        <v>316</v>
      </c>
      <c r="D47" s="244"/>
      <c r="E47" s="244"/>
      <c r="F47" s="244"/>
      <c r="G47" s="244"/>
      <c r="H47" s="244"/>
      <c r="I47" s="233">
        <v>714.47</v>
      </c>
      <c r="J47" s="1507" t="s">
        <v>669</v>
      </c>
      <c r="K47" s="723">
        <v>771.7</v>
      </c>
      <c r="L47" s="723">
        <v>782.22</v>
      </c>
      <c r="M47" s="723">
        <v>20.7</v>
      </c>
      <c r="N47" s="723">
        <v>20.8</v>
      </c>
      <c r="O47" s="243"/>
      <c r="P47" s="169"/>
      <c r="Q47" s="184"/>
    </row>
    <row r="48" spans="1:18" ht="13.5" customHeight="1">
      <c r="A48" s="169"/>
      <c r="B48" s="313"/>
      <c r="C48" s="130" t="s">
        <v>315</v>
      </c>
      <c r="D48" s="244"/>
      <c r="E48" s="244"/>
      <c r="F48" s="244"/>
      <c r="G48" s="244"/>
      <c r="H48" s="244"/>
      <c r="I48" s="183">
        <v>1649.24</v>
      </c>
      <c r="J48" s="1507" t="s">
        <v>669</v>
      </c>
      <c r="K48" s="721">
        <v>1953.99</v>
      </c>
      <c r="L48" s="721">
        <v>1987.83</v>
      </c>
      <c r="M48" s="721">
        <v>2.5</v>
      </c>
      <c r="N48" s="721">
        <v>2</v>
      </c>
      <c r="O48" s="243"/>
      <c r="P48" s="169"/>
      <c r="Q48" s="184"/>
    </row>
    <row r="49" spans="1:19" ht="13.5" customHeight="1">
      <c r="A49" s="169"/>
      <c r="B49" s="313"/>
      <c r="C49" s="130" t="s">
        <v>314</v>
      </c>
      <c r="D49" s="244"/>
      <c r="E49" s="244"/>
      <c r="F49" s="244"/>
      <c r="G49" s="244"/>
      <c r="H49" s="244"/>
      <c r="I49" s="233">
        <v>1652.38</v>
      </c>
      <c r="J49" s="1507" t="s">
        <v>669</v>
      </c>
      <c r="K49" s="723">
        <v>2267.85</v>
      </c>
      <c r="L49" s="723">
        <v>2270.69</v>
      </c>
      <c r="M49" s="723">
        <v>0.9</v>
      </c>
      <c r="N49" s="723">
        <v>1.3</v>
      </c>
      <c r="O49" s="243"/>
      <c r="P49" s="169"/>
      <c r="Q49" s="184"/>
      <c r="S49" s="245"/>
    </row>
    <row r="50" spans="1:19" ht="13.5" customHeight="1">
      <c r="A50" s="169"/>
      <c r="B50" s="313"/>
      <c r="C50" s="130" t="s">
        <v>313</v>
      </c>
      <c r="D50" s="244"/>
      <c r="E50" s="244"/>
      <c r="F50" s="244"/>
      <c r="G50" s="244"/>
      <c r="H50" s="244"/>
      <c r="I50" s="183">
        <v>1024.46</v>
      </c>
      <c r="J50" s="1507" t="s">
        <v>669</v>
      </c>
      <c r="K50" s="721">
        <v>1114.22</v>
      </c>
      <c r="L50" s="721">
        <v>1130.6500000000001</v>
      </c>
      <c r="M50" s="721">
        <v>16.100000000000001</v>
      </c>
      <c r="N50" s="721">
        <v>13</v>
      </c>
      <c r="O50" s="243"/>
      <c r="P50" s="169"/>
      <c r="Q50" s="184"/>
    </row>
    <row r="51" spans="1:19" ht="13.5" customHeight="1">
      <c r="A51" s="169"/>
      <c r="B51" s="313"/>
      <c r="C51" s="130" t="s">
        <v>312</v>
      </c>
      <c r="D51" s="244"/>
      <c r="E51" s="244"/>
      <c r="F51" s="244"/>
      <c r="G51" s="244"/>
      <c r="H51" s="244"/>
      <c r="I51" s="233">
        <v>1384.86</v>
      </c>
      <c r="J51" s="1507" t="s">
        <v>669</v>
      </c>
      <c r="K51" s="723">
        <v>1532.06</v>
      </c>
      <c r="L51" s="723">
        <v>1494</v>
      </c>
      <c r="M51" s="723">
        <v>6.8</v>
      </c>
      <c r="N51" s="723">
        <v>3.7</v>
      </c>
      <c r="O51" s="243"/>
      <c r="P51" s="169"/>
      <c r="Q51" s="184"/>
    </row>
    <row r="52" spans="1:19" ht="13.5" customHeight="1">
      <c r="A52" s="169"/>
      <c r="B52" s="313"/>
      <c r="C52" s="130" t="s">
        <v>311</v>
      </c>
      <c r="D52" s="244"/>
      <c r="E52" s="244"/>
      <c r="F52" s="244"/>
      <c r="G52" s="244"/>
      <c r="H52" s="244"/>
      <c r="I52" s="183">
        <v>773.87</v>
      </c>
      <c r="J52" s="1507" t="s">
        <v>669</v>
      </c>
      <c r="K52" s="721">
        <v>897.34</v>
      </c>
      <c r="L52" s="721">
        <v>860</v>
      </c>
      <c r="M52" s="721">
        <v>14.1</v>
      </c>
      <c r="N52" s="721">
        <v>14.8</v>
      </c>
      <c r="O52" s="243"/>
      <c r="P52" s="169"/>
      <c r="Q52" s="184"/>
    </row>
    <row r="53" spans="1:19" ht="13.5" customHeight="1">
      <c r="A53" s="169"/>
      <c r="B53" s="313"/>
      <c r="C53" s="130" t="s">
        <v>310</v>
      </c>
      <c r="D53" s="244"/>
      <c r="E53" s="244"/>
      <c r="F53" s="244"/>
      <c r="G53" s="244"/>
      <c r="H53" s="244"/>
      <c r="I53" s="183">
        <v>1207.17</v>
      </c>
      <c r="J53" s="1507" t="s">
        <v>669</v>
      </c>
      <c r="K53" s="721">
        <v>1296.5999999999999</v>
      </c>
      <c r="L53" s="721">
        <v>1296.23</v>
      </c>
      <c r="M53" s="721">
        <v>6.6</v>
      </c>
      <c r="N53" s="721">
        <v>7.2</v>
      </c>
      <c r="O53" s="243"/>
      <c r="P53" s="169"/>
      <c r="Q53" s="184"/>
    </row>
    <row r="54" spans="1:19" ht="13.5" customHeight="1">
      <c r="A54" s="169"/>
      <c r="B54" s="313"/>
      <c r="C54" s="130" t="s">
        <v>309</v>
      </c>
      <c r="D54" s="244"/>
      <c r="E54" s="244"/>
      <c r="F54" s="244"/>
      <c r="G54" s="244"/>
      <c r="H54" s="244"/>
      <c r="I54" s="183">
        <v>778.87</v>
      </c>
      <c r="J54" s="1507" t="s">
        <v>669</v>
      </c>
      <c r="K54" s="721">
        <v>872.59</v>
      </c>
      <c r="L54" s="721">
        <v>884.13</v>
      </c>
      <c r="M54" s="721">
        <v>13.9</v>
      </c>
      <c r="N54" s="721">
        <v>13.2</v>
      </c>
      <c r="O54" s="243"/>
      <c r="P54" s="169"/>
      <c r="Q54" s="184"/>
      <c r="S54" s="245"/>
    </row>
    <row r="55" spans="1:19" ht="13.5" customHeight="1">
      <c r="A55" s="169"/>
      <c r="B55" s="313"/>
      <c r="C55" s="130" t="s">
        <v>308</v>
      </c>
      <c r="D55" s="244"/>
      <c r="E55" s="244"/>
      <c r="F55" s="244"/>
      <c r="G55" s="244"/>
      <c r="H55" s="244"/>
      <c r="I55" s="183">
        <v>1623.07</v>
      </c>
      <c r="J55" s="1507" t="s">
        <v>669</v>
      </c>
      <c r="K55" s="721">
        <v>1815.13</v>
      </c>
      <c r="L55" s="721">
        <v>1813.43</v>
      </c>
      <c r="M55" s="721">
        <v>10</v>
      </c>
      <c r="N55" s="721">
        <v>10.3</v>
      </c>
      <c r="O55" s="243"/>
      <c r="P55" s="169"/>
      <c r="Q55" s="184"/>
    </row>
    <row r="56" spans="1:19" ht="13.5" customHeight="1">
      <c r="A56" s="169"/>
      <c r="B56" s="313"/>
      <c r="C56" s="130" t="s">
        <v>122</v>
      </c>
      <c r="D56" s="244"/>
      <c r="E56" s="244"/>
      <c r="F56" s="244"/>
      <c r="G56" s="244"/>
      <c r="H56" s="244"/>
      <c r="I56" s="183">
        <v>946.21</v>
      </c>
      <c r="J56" s="1507" t="s">
        <v>669</v>
      </c>
      <c r="K56" s="721">
        <v>1062.04</v>
      </c>
      <c r="L56" s="721">
        <v>1024.01</v>
      </c>
      <c r="M56" s="721">
        <v>19.100000000000001</v>
      </c>
      <c r="N56" s="721">
        <v>21.5</v>
      </c>
      <c r="O56" s="243"/>
      <c r="P56" s="169"/>
      <c r="Q56" s="184"/>
    </row>
    <row r="57" spans="1:19" ht="6.75" customHeight="1">
      <c r="A57" s="169"/>
      <c r="B57" s="313"/>
      <c r="C57" s="130"/>
      <c r="D57" s="244"/>
      <c r="E57" s="244"/>
      <c r="F57" s="244"/>
      <c r="G57" s="244"/>
      <c r="H57" s="244"/>
      <c r="I57" s="183"/>
      <c r="J57" s="183"/>
      <c r="K57" s="183"/>
      <c r="L57" s="183"/>
      <c r="M57" s="183"/>
      <c r="N57" s="183"/>
      <c r="O57" s="243"/>
      <c r="P57" s="169"/>
      <c r="Q57" s="184"/>
    </row>
    <row r="58" spans="1:19" ht="14.25" customHeight="1">
      <c r="A58" s="169"/>
      <c r="B58" s="313"/>
      <c r="C58" s="242" t="s">
        <v>436</v>
      </c>
      <c r="D58" s="171"/>
      <c r="E58" s="172"/>
      <c r="F58" s="240"/>
      <c r="G58" s="240"/>
      <c r="H58" s="318" t="s">
        <v>428</v>
      </c>
      <c r="I58" s="169"/>
      <c r="J58" s="177"/>
      <c r="K58" s="187"/>
      <c r="L58" s="240"/>
      <c r="M58" s="240"/>
      <c r="N58" s="240"/>
      <c r="O58" s="178"/>
      <c r="P58" s="169"/>
      <c r="S58" s="241"/>
    </row>
    <row r="59" spans="1:19" ht="10.5" customHeight="1">
      <c r="A59" s="169"/>
      <c r="B59" s="313"/>
      <c r="C59" s="241" t="s">
        <v>671</v>
      </c>
      <c r="D59" s="171"/>
      <c r="E59" s="172"/>
      <c r="F59" s="240"/>
      <c r="G59" s="240"/>
      <c r="H59" s="186"/>
      <c r="I59" s="169"/>
      <c r="J59" s="177"/>
      <c r="K59" s="187"/>
      <c r="L59" s="240"/>
      <c r="M59" s="240"/>
      <c r="N59" s="240"/>
      <c r="O59" s="178"/>
      <c r="P59" s="169"/>
    </row>
    <row r="60" spans="1:19" ht="8.25" customHeight="1">
      <c r="A60" s="169"/>
      <c r="B60" s="313"/>
      <c r="C60" s="1673"/>
      <c r="D60" s="1673"/>
      <c r="E60" s="1673"/>
      <c r="F60" s="1673"/>
      <c r="G60" s="1673"/>
      <c r="H60" s="1673"/>
      <c r="I60" s="1673"/>
      <c r="J60" s="1673"/>
      <c r="K60" s="1673"/>
      <c r="L60" s="1673"/>
      <c r="M60" s="1673"/>
      <c r="N60" s="1673"/>
      <c r="O60" s="178"/>
      <c r="P60" s="169"/>
    </row>
    <row r="61" spans="1:19" ht="2.25" customHeight="1">
      <c r="A61" s="169"/>
      <c r="B61" s="313"/>
      <c r="C61" s="263"/>
      <c r="D61" s="263"/>
      <c r="E61" s="263"/>
      <c r="F61" s="263"/>
      <c r="G61" s="263"/>
      <c r="H61" s="263"/>
      <c r="I61" s="263"/>
      <c r="J61" s="263"/>
      <c r="K61" s="263"/>
      <c r="L61" s="263"/>
      <c r="M61" s="263"/>
      <c r="N61" s="263"/>
      <c r="O61" s="178"/>
      <c r="P61" s="169"/>
    </row>
    <row r="62" spans="1:19">
      <c r="A62" s="169"/>
      <c r="B62" s="317">
        <v>14</v>
      </c>
      <c r="C62" s="1664">
        <v>41609</v>
      </c>
      <c r="D62" s="1664"/>
      <c r="E62" s="171"/>
      <c r="F62" s="171"/>
      <c r="G62" s="171"/>
      <c r="H62" s="171"/>
      <c r="I62" s="171"/>
      <c r="J62" s="171"/>
      <c r="K62" s="171"/>
      <c r="L62" s="171"/>
      <c r="M62" s="171"/>
      <c r="N62" s="171"/>
      <c r="P62" s="169"/>
    </row>
    <row r="65" spans="6:15">
      <c r="F65" s="184"/>
    </row>
    <row r="70" spans="6:15" ht="4.5" customHeight="1"/>
    <row r="73" spans="6:15" ht="8.25" customHeight="1"/>
    <row r="75" spans="6:15" ht="9" customHeight="1">
      <c r="O75" s="188"/>
    </row>
    <row r="76" spans="6:15" ht="8.25" customHeight="1">
      <c r="N76" s="1512"/>
      <c r="O76" s="1512"/>
    </row>
    <row r="77" spans="6:15" ht="9.75" customHeight="1"/>
  </sheetData>
  <mergeCells count="27">
    <mergeCell ref="L16:M16"/>
    <mergeCell ref="J16:K16"/>
    <mergeCell ref="H16:I16"/>
    <mergeCell ref="C15:D16"/>
    <mergeCell ref="C31:F31"/>
    <mergeCell ref="L1:O1"/>
    <mergeCell ref="C5:D6"/>
    <mergeCell ref="C8:F10"/>
    <mergeCell ref="H8:H10"/>
    <mergeCell ref="I8:I10"/>
    <mergeCell ref="J8:J10"/>
    <mergeCell ref="K8:K10"/>
    <mergeCell ref="L8:L10"/>
    <mergeCell ref="M8:M10"/>
    <mergeCell ref="N8:N10"/>
    <mergeCell ref="G34:H34"/>
    <mergeCell ref="I34:J34"/>
    <mergeCell ref="K34:L34"/>
    <mergeCell ref="C62:D62"/>
    <mergeCell ref="N76:O76"/>
    <mergeCell ref="C35:N35"/>
    <mergeCell ref="C36:D37"/>
    <mergeCell ref="I37:J37"/>
    <mergeCell ref="K37:L37"/>
    <mergeCell ref="M37:N37"/>
    <mergeCell ref="C60:N60"/>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6" customWidth="1"/>
    <col min="2" max="2" width="2.5703125" style="126" customWidth="1"/>
    <col min="3" max="3" width="2.28515625" style="126" customWidth="1"/>
    <col min="4" max="4" width="39.140625" style="126" customWidth="1"/>
    <col min="5" max="9" width="11" style="126" customWidth="1"/>
    <col min="10" max="10" width="2.5703125" style="126" customWidth="1"/>
    <col min="11" max="11" width="1" style="126" customWidth="1"/>
    <col min="12" max="16384" width="9.140625" style="126"/>
  </cols>
  <sheetData>
    <row r="1" spans="1:13" ht="13.5" customHeight="1">
      <c r="A1" s="4"/>
      <c r="B1" s="1693" t="s">
        <v>385</v>
      </c>
      <c r="C1" s="1693"/>
      <c r="D1" s="1693"/>
      <c r="E1" s="287"/>
      <c r="F1" s="287"/>
      <c r="G1" s="287"/>
      <c r="H1" s="287"/>
      <c r="I1" s="287"/>
      <c r="J1" s="337"/>
      <c r="K1" s="4"/>
    </row>
    <row r="2" spans="1:13" ht="6" customHeight="1">
      <c r="A2" s="4"/>
      <c r="B2" s="1614"/>
      <c r="C2" s="1614"/>
      <c r="D2" s="1614"/>
      <c r="E2" s="8"/>
      <c r="F2" s="8"/>
      <c r="G2" s="8"/>
      <c r="H2" s="8"/>
      <c r="I2" s="8"/>
      <c r="J2" s="684"/>
      <c r="K2" s="4"/>
    </row>
    <row r="3" spans="1:13" ht="13.5" customHeight="1" thickBot="1">
      <c r="A3" s="4"/>
      <c r="B3" s="8"/>
      <c r="C3" s="8"/>
      <c r="D3" s="8"/>
      <c r="E3" s="938"/>
      <c r="F3" s="938"/>
      <c r="G3" s="938"/>
      <c r="H3" s="938"/>
      <c r="I3" s="938" t="s">
        <v>72</v>
      </c>
      <c r="J3" s="284"/>
      <c r="K3" s="4"/>
    </row>
    <row r="4" spans="1:13" s="12" customFormat="1" ht="13.5" customHeight="1" thickBot="1">
      <c r="A4" s="11"/>
      <c r="B4" s="19"/>
      <c r="C4" s="1685" t="s">
        <v>434</v>
      </c>
      <c r="D4" s="1686"/>
      <c r="E4" s="1686"/>
      <c r="F4" s="1686"/>
      <c r="G4" s="1686"/>
      <c r="H4" s="1686"/>
      <c r="I4" s="1687"/>
      <c r="J4" s="284"/>
      <c r="K4" s="11"/>
    </row>
    <row r="5" spans="1:13" ht="4.5" customHeight="1">
      <c r="A5" s="4"/>
      <c r="B5" s="8"/>
      <c r="C5" s="1688" t="s">
        <v>87</v>
      </c>
      <c r="D5" s="1689"/>
      <c r="E5" s="940"/>
      <c r="F5" s="940"/>
      <c r="G5" s="940"/>
      <c r="H5" s="940"/>
      <c r="I5" s="940"/>
      <c r="J5" s="284"/>
      <c r="K5" s="4"/>
    </row>
    <row r="6" spans="1:13" ht="15.75" customHeight="1">
      <c r="A6" s="4"/>
      <c r="B6" s="8"/>
      <c r="C6" s="1688"/>
      <c r="D6" s="1689"/>
      <c r="E6" s="1690" t="s">
        <v>433</v>
      </c>
      <c r="F6" s="1690"/>
      <c r="G6" s="1690"/>
      <c r="H6" s="1690"/>
      <c r="I6" s="941"/>
      <c r="J6" s="284"/>
      <c r="K6" s="4"/>
    </row>
    <row r="7" spans="1:13" ht="13.5" customHeight="1">
      <c r="A7" s="4"/>
      <c r="B7" s="8"/>
      <c r="C7" s="1689"/>
      <c r="D7" s="1689"/>
      <c r="E7" s="1692">
        <v>2012</v>
      </c>
      <c r="F7" s="1692"/>
      <c r="G7" s="1692">
        <v>2013</v>
      </c>
      <c r="H7" s="1692"/>
      <c r="I7" s="1692"/>
      <c r="J7" s="284"/>
      <c r="K7" s="4"/>
    </row>
    <row r="8" spans="1:13" ht="13.5" customHeight="1">
      <c r="A8" s="4"/>
      <c r="B8" s="8"/>
      <c r="C8" s="686"/>
      <c r="D8" s="686"/>
      <c r="E8" s="939" t="s">
        <v>101</v>
      </c>
      <c r="F8" s="939" t="s">
        <v>98</v>
      </c>
      <c r="G8" s="933" t="s">
        <v>95</v>
      </c>
      <c r="H8" s="939" t="s">
        <v>104</v>
      </c>
      <c r="I8" s="939" t="s">
        <v>101</v>
      </c>
      <c r="J8" s="284"/>
      <c r="K8" s="4"/>
    </row>
    <row r="9" spans="1:13" s="689" customFormat="1" ht="23.25" customHeight="1">
      <c r="A9" s="687"/>
      <c r="B9" s="688"/>
      <c r="C9" s="1683" t="s">
        <v>70</v>
      </c>
      <c r="D9" s="1683"/>
      <c r="E9" s="1125">
        <v>5.23</v>
      </c>
      <c r="F9" s="1125">
        <v>5.27</v>
      </c>
      <c r="G9" s="1125">
        <v>5.28</v>
      </c>
      <c r="H9" s="1123">
        <v>5.32</v>
      </c>
      <c r="I9" s="1123">
        <v>5.32</v>
      </c>
      <c r="J9" s="786"/>
      <c r="K9" s="687"/>
      <c r="M9" s="691"/>
    </row>
    <row r="10" spans="1:13" ht="18.75" customHeight="1">
      <c r="A10" s="4"/>
      <c r="B10" s="8"/>
      <c r="C10" s="266" t="s">
        <v>398</v>
      </c>
      <c r="D10" s="18"/>
      <c r="E10" s="114">
        <v>12.01</v>
      </c>
      <c r="F10" s="114">
        <v>12.14</v>
      </c>
      <c r="G10" s="114">
        <v>12.27</v>
      </c>
      <c r="H10" s="1124">
        <v>12.38</v>
      </c>
      <c r="I10" s="1124">
        <v>12.27</v>
      </c>
      <c r="J10" s="786"/>
      <c r="K10" s="4"/>
    </row>
    <row r="11" spans="1:13" ht="18.75" customHeight="1">
      <c r="A11" s="4"/>
      <c r="B11" s="8"/>
      <c r="C11" s="266" t="s">
        <v>296</v>
      </c>
      <c r="D11" s="32"/>
      <c r="E11" s="114">
        <v>7.22</v>
      </c>
      <c r="F11" s="114">
        <v>7.18</v>
      </c>
      <c r="G11" s="114">
        <v>7.17</v>
      </c>
      <c r="H11" s="1124">
        <v>7.25</v>
      </c>
      <c r="I11" s="1124">
        <v>7.26</v>
      </c>
      <c r="J11" s="786"/>
      <c r="K11" s="4"/>
    </row>
    <row r="12" spans="1:13" ht="18.75" customHeight="1">
      <c r="A12" s="4"/>
      <c r="B12" s="8"/>
      <c r="C12" s="266" t="s">
        <v>297</v>
      </c>
      <c r="D12" s="32"/>
      <c r="E12" s="114">
        <v>4.21</v>
      </c>
      <c r="F12" s="114">
        <v>4.2</v>
      </c>
      <c r="G12" s="114">
        <v>4.22</v>
      </c>
      <c r="H12" s="1124">
        <v>4.2</v>
      </c>
      <c r="I12" s="1124">
        <v>4.25</v>
      </c>
      <c r="J12" s="786"/>
      <c r="K12" s="4"/>
    </row>
    <row r="13" spans="1:13" ht="18.75" customHeight="1">
      <c r="A13" s="4"/>
      <c r="B13" s="8"/>
      <c r="C13" s="266" t="s">
        <v>86</v>
      </c>
      <c r="D13" s="18"/>
      <c r="E13" s="114">
        <v>4.0999999999999996</v>
      </c>
      <c r="F13" s="114">
        <v>4.0999999999999996</v>
      </c>
      <c r="G13" s="114">
        <v>4.09</v>
      </c>
      <c r="H13" s="1124">
        <v>4.1900000000000004</v>
      </c>
      <c r="I13" s="1124">
        <v>4.03</v>
      </c>
      <c r="J13" s="685"/>
      <c r="K13" s="4"/>
    </row>
    <row r="14" spans="1:13" ht="18.75" customHeight="1">
      <c r="A14" s="4"/>
      <c r="B14" s="8"/>
      <c r="C14" s="266" t="s">
        <v>298</v>
      </c>
      <c r="D14" s="32"/>
      <c r="E14" s="114">
        <v>4.37</v>
      </c>
      <c r="F14" s="114">
        <v>4.4000000000000004</v>
      </c>
      <c r="G14" s="114">
        <v>4.3</v>
      </c>
      <c r="H14" s="1124">
        <v>4.43</v>
      </c>
      <c r="I14" s="1124">
        <v>4.46</v>
      </c>
      <c r="J14" s="685"/>
      <c r="K14" s="4"/>
    </row>
    <row r="15" spans="1:13" ht="18.75" customHeight="1">
      <c r="A15" s="4"/>
      <c r="B15" s="8"/>
      <c r="C15" s="266" t="s">
        <v>85</v>
      </c>
      <c r="D15" s="32"/>
      <c r="E15" s="114">
        <v>4.41</v>
      </c>
      <c r="F15" s="114">
        <v>4.4000000000000004</v>
      </c>
      <c r="G15" s="114">
        <v>4.38</v>
      </c>
      <c r="H15" s="1124">
        <v>4.1500000000000004</v>
      </c>
      <c r="I15" s="1124">
        <v>4.2300000000000004</v>
      </c>
      <c r="J15" s="685"/>
      <c r="K15" s="4"/>
    </row>
    <row r="16" spans="1:13" ht="18.75" customHeight="1">
      <c r="A16" s="4"/>
      <c r="B16" s="8"/>
      <c r="C16" s="266" t="s">
        <v>299</v>
      </c>
      <c r="D16" s="32"/>
      <c r="E16" s="114">
        <v>4.28</v>
      </c>
      <c r="F16" s="114">
        <v>4.4000000000000004</v>
      </c>
      <c r="G16" s="114">
        <v>4.37</v>
      </c>
      <c r="H16" s="1124">
        <v>4.21</v>
      </c>
      <c r="I16" s="1124">
        <v>4.1900000000000004</v>
      </c>
      <c r="J16" s="685"/>
      <c r="K16" s="4"/>
    </row>
    <row r="17" spans="1:13" ht="18.75" customHeight="1">
      <c r="A17" s="4"/>
      <c r="B17" s="8"/>
      <c r="C17" s="266" t="s">
        <v>84</v>
      </c>
      <c r="D17" s="32"/>
      <c r="E17" s="114">
        <v>4.3</v>
      </c>
      <c r="F17" s="114">
        <v>4.26</v>
      </c>
      <c r="G17" s="114">
        <v>4.3</v>
      </c>
      <c r="H17" s="1124">
        <v>4.22</v>
      </c>
      <c r="I17" s="1124">
        <v>4.16</v>
      </c>
      <c r="J17" s="685"/>
      <c r="K17" s="4"/>
    </row>
    <row r="18" spans="1:13" ht="18.75" customHeight="1">
      <c r="A18" s="4"/>
      <c r="B18" s="8"/>
      <c r="C18" s="266" t="s">
        <v>83</v>
      </c>
      <c r="D18" s="32"/>
      <c r="E18" s="114">
        <v>4.9000000000000004</v>
      </c>
      <c r="F18" s="114">
        <v>4.9000000000000004</v>
      </c>
      <c r="G18" s="114">
        <v>4.88</v>
      </c>
      <c r="H18" s="1124">
        <v>4.83</v>
      </c>
      <c r="I18" s="1124">
        <v>4.8099999999999996</v>
      </c>
      <c r="J18" s="685"/>
      <c r="K18" s="4"/>
    </row>
    <row r="19" spans="1:13" ht="18.75" customHeight="1">
      <c r="A19" s="4"/>
      <c r="B19" s="8"/>
      <c r="C19" s="266" t="s">
        <v>300</v>
      </c>
      <c r="D19" s="32"/>
      <c r="E19" s="114">
        <v>4.34</v>
      </c>
      <c r="F19" s="114">
        <v>4.33</v>
      </c>
      <c r="G19" s="114">
        <v>4.37</v>
      </c>
      <c r="H19" s="1124">
        <v>4.38</v>
      </c>
      <c r="I19" s="1124">
        <v>4.4000000000000004</v>
      </c>
      <c r="J19" s="685"/>
      <c r="K19" s="4"/>
    </row>
    <row r="20" spans="1:13" ht="18.75" customHeight="1">
      <c r="A20" s="4"/>
      <c r="B20" s="8"/>
      <c r="C20" s="266" t="s">
        <v>82</v>
      </c>
      <c r="D20" s="18"/>
      <c r="E20" s="114">
        <v>4.91</v>
      </c>
      <c r="F20" s="114">
        <v>5</v>
      </c>
      <c r="G20" s="114">
        <v>5</v>
      </c>
      <c r="H20" s="1124">
        <v>5.26</v>
      </c>
      <c r="I20" s="1124">
        <v>5.25</v>
      </c>
      <c r="J20" s="685"/>
      <c r="K20" s="4"/>
    </row>
    <row r="21" spans="1:13" ht="18.75" customHeight="1">
      <c r="A21" s="4"/>
      <c r="B21" s="8"/>
      <c r="C21" s="266" t="s">
        <v>301</v>
      </c>
      <c r="D21" s="32"/>
      <c r="E21" s="114">
        <v>5</v>
      </c>
      <c r="F21" s="114">
        <v>5.05</v>
      </c>
      <c r="G21" s="114">
        <v>5</v>
      </c>
      <c r="H21" s="1124">
        <v>5.07</v>
      </c>
      <c r="I21" s="1124">
        <v>5.0199999999999996</v>
      </c>
      <c r="J21" s="685"/>
      <c r="K21" s="4"/>
    </row>
    <row r="22" spans="1:13" ht="18.75" customHeight="1">
      <c r="A22" s="4"/>
      <c r="B22" s="8"/>
      <c r="C22" s="266" t="s">
        <v>302</v>
      </c>
      <c r="D22" s="32"/>
      <c r="E22" s="114">
        <v>4.75</v>
      </c>
      <c r="F22" s="114">
        <v>4.78</v>
      </c>
      <c r="G22" s="114">
        <v>4.78</v>
      </c>
      <c r="H22" s="1124">
        <v>4.74</v>
      </c>
      <c r="I22" s="1124">
        <v>4.75</v>
      </c>
      <c r="J22" s="685"/>
      <c r="K22" s="4"/>
    </row>
    <row r="23" spans="1:13" ht="18.75" customHeight="1">
      <c r="A23" s="4"/>
      <c r="B23" s="8"/>
      <c r="C23" s="266" t="s">
        <v>412</v>
      </c>
      <c r="D23" s="32"/>
      <c r="E23" s="114">
        <v>4.5999999999999996</v>
      </c>
      <c r="F23" s="114">
        <v>4.5999999999999996</v>
      </c>
      <c r="G23" s="114">
        <v>4.66</v>
      </c>
      <c r="H23" s="1124">
        <v>4.6900000000000004</v>
      </c>
      <c r="I23" s="1124">
        <v>4.68</v>
      </c>
      <c r="J23" s="685"/>
      <c r="K23" s="4"/>
    </row>
    <row r="24" spans="1:13" ht="18.75" customHeight="1">
      <c r="A24" s="4"/>
      <c r="B24" s="8"/>
      <c r="C24" s="266" t="s">
        <v>413</v>
      </c>
      <c r="D24" s="32"/>
      <c r="E24" s="114">
        <v>3.89</v>
      </c>
      <c r="F24" s="114">
        <v>4</v>
      </c>
      <c r="G24" s="114">
        <v>3.98</v>
      </c>
      <c r="H24" s="1124">
        <v>4.01</v>
      </c>
      <c r="I24" s="1124">
        <v>4.03</v>
      </c>
      <c r="J24" s="685"/>
      <c r="K24" s="4"/>
    </row>
    <row r="25" spans="1:13" ht="34.5" customHeight="1" thickBot="1">
      <c r="A25" s="4"/>
      <c r="B25" s="8"/>
      <c r="C25" s="942"/>
      <c r="D25" s="942"/>
      <c r="E25" s="690"/>
      <c r="F25" s="690"/>
      <c r="G25" s="690"/>
      <c r="H25" s="690"/>
      <c r="I25" s="690"/>
      <c r="J25" s="685"/>
      <c r="K25" s="4"/>
    </row>
    <row r="26" spans="1:13" s="12" customFormat="1" ht="13.5" customHeight="1" thickBot="1">
      <c r="A26" s="11"/>
      <c r="B26" s="19"/>
      <c r="C26" s="1685" t="s">
        <v>435</v>
      </c>
      <c r="D26" s="1686"/>
      <c r="E26" s="1686"/>
      <c r="F26" s="1686"/>
      <c r="G26" s="1686"/>
      <c r="H26" s="1686"/>
      <c r="I26" s="1687"/>
      <c r="J26" s="685"/>
      <c r="K26" s="11"/>
    </row>
    <row r="27" spans="1:13" ht="4.5" customHeight="1">
      <c r="A27" s="4"/>
      <c r="B27" s="8"/>
      <c r="C27" s="1688" t="s">
        <v>87</v>
      </c>
      <c r="D27" s="1689"/>
      <c r="E27" s="942"/>
      <c r="F27" s="942"/>
      <c r="G27" s="942"/>
      <c r="H27" s="942"/>
      <c r="I27" s="942"/>
      <c r="J27" s="685"/>
      <c r="K27" s="4"/>
    </row>
    <row r="28" spans="1:13" ht="15.75" customHeight="1">
      <c r="A28" s="4"/>
      <c r="B28" s="8"/>
      <c r="C28" s="1688"/>
      <c r="D28" s="1689"/>
      <c r="E28" s="1690" t="s">
        <v>442</v>
      </c>
      <c r="F28" s="1690"/>
      <c r="G28" s="1690"/>
      <c r="H28" s="1690"/>
      <c r="I28" s="941"/>
      <c r="J28" s="284"/>
      <c r="K28" s="4"/>
    </row>
    <row r="29" spans="1:13" ht="13.5" customHeight="1">
      <c r="A29" s="4"/>
      <c r="B29" s="8"/>
      <c r="C29" s="1689"/>
      <c r="D29" s="1689"/>
      <c r="E29" s="1692">
        <v>2012</v>
      </c>
      <c r="F29" s="1692"/>
      <c r="G29" s="1692">
        <v>2013</v>
      </c>
      <c r="H29" s="1692"/>
      <c r="I29" s="1692"/>
      <c r="J29" s="284"/>
      <c r="K29" s="4"/>
    </row>
    <row r="30" spans="1:13" ht="13.5" customHeight="1">
      <c r="A30" s="4"/>
      <c r="B30" s="8"/>
      <c r="C30" s="686"/>
      <c r="D30" s="686"/>
      <c r="E30" s="939" t="s">
        <v>101</v>
      </c>
      <c r="F30" s="939" t="s">
        <v>98</v>
      </c>
      <c r="G30" s="933" t="s">
        <v>95</v>
      </c>
      <c r="H30" s="939" t="s">
        <v>104</v>
      </c>
      <c r="I30" s="939" t="s">
        <v>101</v>
      </c>
      <c r="J30" s="284"/>
      <c r="K30" s="4"/>
    </row>
    <row r="31" spans="1:13" s="689" customFormat="1" ht="23.25" customHeight="1">
      <c r="A31" s="687"/>
      <c r="B31" s="688"/>
      <c r="C31" s="1683" t="s">
        <v>70</v>
      </c>
      <c r="D31" s="1683"/>
      <c r="E31" s="1123">
        <v>905.58</v>
      </c>
      <c r="F31" s="1123">
        <v>913.08</v>
      </c>
      <c r="G31" s="1123">
        <v>915</v>
      </c>
      <c r="H31" s="1123">
        <v>920.93</v>
      </c>
      <c r="I31" s="1123">
        <v>919.94</v>
      </c>
      <c r="J31" s="786"/>
      <c r="K31" s="687"/>
      <c r="M31" s="691"/>
    </row>
    <row r="32" spans="1:13" ht="18.75" customHeight="1">
      <c r="A32" s="4"/>
      <c r="B32" s="8"/>
      <c r="C32" s="266" t="s">
        <v>398</v>
      </c>
      <c r="D32" s="18"/>
      <c r="E32" s="1124">
        <v>2064.5100000000002</v>
      </c>
      <c r="F32" s="1124">
        <v>2082.64</v>
      </c>
      <c r="G32" s="1124">
        <v>2107.2600000000002</v>
      </c>
      <c r="H32" s="1124">
        <v>2124.16</v>
      </c>
      <c r="I32" s="1124">
        <v>2103.81</v>
      </c>
      <c r="J32" s="786"/>
      <c r="K32" s="4"/>
    </row>
    <row r="33" spans="1:241" ht="18.75" customHeight="1">
      <c r="A33" s="4"/>
      <c r="B33" s="8"/>
      <c r="C33" s="266" t="s">
        <v>296</v>
      </c>
      <c r="D33" s="32"/>
      <c r="E33" s="1124">
        <v>1250.71</v>
      </c>
      <c r="F33" s="1124">
        <v>1243.6600000000001</v>
      </c>
      <c r="G33" s="1124">
        <v>1242.95</v>
      </c>
      <c r="H33" s="1124">
        <v>1254.8900000000001</v>
      </c>
      <c r="I33" s="1124">
        <v>1257.67</v>
      </c>
      <c r="J33" s="786"/>
      <c r="K33" s="4"/>
    </row>
    <row r="34" spans="1:241" ht="18.75" customHeight="1">
      <c r="A34" s="4"/>
      <c r="B34" s="8"/>
      <c r="C34" s="266" t="s">
        <v>297</v>
      </c>
      <c r="D34" s="32"/>
      <c r="E34" s="1124">
        <v>728.85</v>
      </c>
      <c r="F34" s="1124">
        <v>727.99</v>
      </c>
      <c r="G34" s="1124">
        <v>730.14</v>
      </c>
      <c r="H34" s="1124">
        <v>726.77</v>
      </c>
      <c r="I34" s="1124">
        <v>736.39</v>
      </c>
      <c r="J34" s="786"/>
      <c r="K34" s="4"/>
    </row>
    <row r="35" spans="1:241" ht="18.75" customHeight="1">
      <c r="A35" s="4"/>
      <c r="B35" s="8"/>
      <c r="C35" s="266" t="s">
        <v>86</v>
      </c>
      <c r="D35" s="18"/>
      <c r="E35" s="1124">
        <v>710.74</v>
      </c>
      <c r="F35" s="1124">
        <v>711.07</v>
      </c>
      <c r="G35" s="1124">
        <v>709.32</v>
      </c>
      <c r="H35" s="1124">
        <v>725.26</v>
      </c>
      <c r="I35" s="1124">
        <v>697.08</v>
      </c>
      <c r="J35" s="685"/>
      <c r="K35" s="4"/>
    </row>
    <row r="36" spans="1:241" ht="18.75" customHeight="1">
      <c r="A36" s="4"/>
      <c r="B36" s="8"/>
      <c r="C36" s="266" t="s">
        <v>298</v>
      </c>
      <c r="D36" s="32"/>
      <c r="E36" s="1124">
        <v>757.77</v>
      </c>
      <c r="F36" s="1124">
        <v>760.41</v>
      </c>
      <c r="G36" s="1124">
        <v>747.03</v>
      </c>
      <c r="H36" s="1124">
        <v>767.94</v>
      </c>
      <c r="I36" s="1124">
        <v>771.29</v>
      </c>
      <c r="J36" s="685"/>
      <c r="K36" s="4"/>
    </row>
    <row r="37" spans="1:241" ht="18.75" customHeight="1">
      <c r="A37" s="4"/>
      <c r="B37" s="8"/>
      <c r="C37" s="266" t="s">
        <v>85</v>
      </c>
      <c r="D37" s="32"/>
      <c r="E37" s="1124">
        <v>764.13</v>
      </c>
      <c r="F37" s="1124">
        <v>754.17</v>
      </c>
      <c r="G37" s="1124">
        <v>758.67</v>
      </c>
      <c r="H37" s="1124">
        <v>719.5</v>
      </c>
      <c r="I37" s="1124">
        <v>733.57</v>
      </c>
      <c r="J37" s="685"/>
      <c r="K37" s="4"/>
    </row>
    <row r="38" spans="1:241" ht="18.75" customHeight="1">
      <c r="A38" s="4"/>
      <c r="B38" s="8"/>
      <c r="C38" s="266" t="s">
        <v>299</v>
      </c>
      <c r="D38" s="32"/>
      <c r="E38" s="1124">
        <v>743.35</v>
      </c>
      <c r="F38" s="1124">
        <v>761.1</v>
      </c>
      <c r="G38" s="1124">
        <v>756.62</v>
      </c>
      <c r="H38" s="1124">
        <v>729.93</v>
      </c>
      <c r="I38" s="1124">
        <v>726.89</v>
      </c>
      <c r="J38" s="685"/>
      <c r="K38" s="4"/>
    </row>
    <row r="39" spans="1:241" ht="18.75" customHeight="1">
      <c r="A39" s="4"/>
      <c r="B39" s="8"/>
      <c r="C39" s="266" t="s">
        <v>84</v>
      </c>
      <c r="D39" s="32"/>
      <c r="E39" s="1124">
        <v>746.5</v>
      </c>
      <c r="F39" s="1124">
        <v>738.36</v>
      </c>
      <c r="G39" s="1124">
        <v>739.42</v>
      </c>
      <c r="H39" s="1124">
        <v>730.99</v>
      </c>
      <c r="I39" s="1124">
        <v>721.43</v>
      </c>
      <c r="J39" s="685"/>
      <c r="K39" s="4"/>
    </row>
    <row r="40" spans="1:241" ht="18.75" customHeight="1">
      <c r="A40" s="4"/>
      <c r="B40" s="8"/>
      <c r="C40" s="266" t="s">
        <v>83</v>
      </c>
      <c r="D40" s="32"/>
      <c r="E40" s="1124">
        <v>839.52</v>
      </c>
      <c r="F40" s="1124">
        <v>849.1</v>
      </c>
      <c r="G40" s="1124">
        <v>845.06</v>
      </c>
      <c r="H40" s="1124">
        <v>836.17</v>
      </c>
      <c r="I40" s="1124">
        <v>834.09</v>
      </c>
      <c r="J40" s="685"/>
      <c r="K40" s="4"/>
    </row>
    <row r="41" spans="1:241" ht="18.75" customHeight="1">
      <c r="A41" s="4"/>
      <c r="B41" s="8"/>
      <c r="C41" s="266" t="s">
        <v>300</v>
      </c>
      <c r="D41" s="32"/>
      <c r="E41" s="1124">
        <v>750.72</v>
      </c>
      <c r="F41" s="1124">
        <v>749.65</v>
      </c>
      <c r="G41" s="1124">
        <v>755.97</v>
      </c>
      <c r="H41" s="1124">
        <v>758.05</v>
      </c>
      <c r="I41" s="1124">
        <v>762.64</v>
      </c>
      <c r="J41" s="685"/>
      <c r="K41" s="4"/>
    </row>
    <row r="42" spans="1:241" ht="18.75" customHeight="1">
      <c r="A42" s="4"/>
      <c r="B42" s="8"/>
      <c r="C42" s="266" t="s">
        <v>82</v>
      </c>
      <c r="D42" s="18"/>
      <c r="E42" s="1124">
        <v>851.63</v>
      </c>
      <c r="F42" s="1124">
        <v>866.49</v>
      </c>
      <c r="G42" s="1124">
        <v>870.31</v>
      </c>
      <c r="H42" s="1124">
        <v>910.88</v>
      </c>
      <c r="I42" s="1124">
        <v>909.41</v>
      </c>
      <c r="J42" s="685"/>
      <c r="K42" s="4"/>
    </row>
    <row r="43" spans="1:241" ht="18.75" customHeight="1">
      <c r="A43" s="4"/>
      <c r="B43" s="8"/>
      <c r="C43" s="266" t="s">
        <v>301</v>
      </c>
      <c r="D43" s="32"/>
      <c r="E43" s="1124">
        <v>865.7</v>
      </c>
      <c r="F43" s="1124">
        <v>875.8</v>
      </c>
      <c r="G43" s="1124">
        <v>862</v>
      </c>
      <c r="H43" s="1124">
        <v>878.1</v>
      </c>
      <c r="I43" s="1124">
        <v>868.95</v>
      </c>
      <c r="J43" s="685"/>
      <c r="K43" s="4"/>
    </row>
    <row r="44" spans="1:241" ht="18.75" customHeight="1">
      <c r="A44" s="4"/>
      <c r="B44" s="8"/>
      <c r="C44" s="266" t="s">
        <v>302</v>
      </c>
      <c r="D44" s="32"/>
      <c r="E44" s="1124">
        <v>822.67</v>
      </c>
      <c r="F44" s="1124">
        <v>827.32</v>
      </c>
      <c r="G44" s="1124">
        <v>827.86</v>
      </c>
      <c r="H44" s="1124">
        <v>821.27</v>
      </c>
      <c r="I44" s="1124">
        <v>823.23</v>
      </c>
      <c r="J44" s="685"/>
      <c r="K44" s="4"/>
    </row>
    <row r="45" spans="1:241" ht="18.75" customHeight="1">
      <c r="A45" s="4"/>
      <c r="B45" s="8"/>
      <c r="C45" s="266" t="s">
        <v>412</v>
      </c>
      <c r="D45" s="32"/>
      <c r="E45" s="1124">
        <v>804.62</v>
      </c>
      <c r="F45" s="1124">
        <v>804.97</v>
      </c>
      <c r="G45" s="1124">
        <v>807.9</v>
      </c>
      <c r="H45" s="1124">
        <v>813.01</v>
      </c>
      <c r="I45" s="1124">
        <v>809.94</v>
      </c>
      <c r="J45" s="685"/>
      <c r="K45" s="4"/>
    </row>
    <row r="46" spans="1:241" ht="18.75" customHeight="1">
      <c r="A46" s="4"/>
      <c r="B46" s="8"/>
      <c r="C46" s="266" t="s">
        <v>413</v>
      </c>
      <c r="D46" s="32"/>
      <c r="E46" s="1124">
        <v>673.54</v>
      </c>
      <c r="F46" s="1124">
        <v>692.35</v>
      </c>
      <c r="G46" s="1124">
        <v>689.29</v>
      </c>
      <c r="H46" s="1124">
        <v>694.76</v>
      </c>
      <c r="I46" s="1124">
        <v>698.31</v>
      </c>
      <c r="J46" s="685"/>
      <c r="K46" s="4"/>
    </row>
    <row r="47" spans="1:241" s="692" customFormat="1" ht="17.25" customHeight="1">
      <c r="A47" s="937"/>
      <c r="B47" s="937"/>
      <c r="C47" s="1684" t="s">
        <v>399</v>
      </c>
      <c r="D47" s="1684"/>
      <c r="E47" s="1684"/>
      <c r="F47" s="1684"/>
      <c r="G47" s="1684"/>
      <c r="H47" s="1684"/>
      <c r="I47" s="1684"/>
      <c r="J47" s="787"/>
      <c r="K47" s="937"/>
      <c r="L47" s="937"/>
      <c r="M47" s="937"/>
      <c r="N47" s="937"/>
      <c r="O47" s="937"/>
      <c r="P47" s="937"/>
      <c r="Q47" s="937"/>
      <c r="R47" s="937"/>
      <c r="S47" s="937"/>
      <c r="T47" s="937"/>
      <c r="U47" s="937"/>
      <c r="V47" s="937"/>
      <c r="W47" s="937"/>
      <c r="X47" s="937"/>
      <c r="Y47" s="937"/>
      <c r="Z47" s="937"/>
      <c r="AA47" s="937"/>
      <c r="AB47" s="937"/>
      <c r="AC47" s="937"/>
      <c r="AD47" s="937"/>
      <c r="AE47" s="937"/>
      <c r="AF47" s="937"/>
      <c r="AG47" s="937"/>
      <c r="AH47" s="937"/>
      <c r="AI47" s="937"/>
      <c r="AJ47" s="937"/>
      <c r="AK47" s="937"/>
      <c r="AL47" s="937"/>
      <c r="AM47" s="937"/>
      <c r="AN47" s="937"/>
      <c r="AO47" s="937"/>
      <c r="AP47" s="937"/>
      <c r="AQ47" s="937"/>
      <c r="AR47" s="937"/>
      <c r="AS47" s="937"/>
      <c r="AT47" s="937"/>
      <c r="AU47" s="937"/>
      <c r="AV47" s="937"/>
      <c r="AW47" s="937"/>
      <c r="AX47" s="937"/>
      <c r="AY47" s="937"/>
      <c r="AZ47" s="937"/>
      <c r="BA47" s="937"/>
      <c r="BB47" s="937"/>
      <c r="BC47" s="937"/>
      <c r="BD47" s="937"/>
      <c r="BE47" s="937"/>
      <c r="BF47" s="937"/>
      <c r="BG47" s="937"/>
      <c r="BH47" s="937"/>
      <c r="BI47" s="937"/>
      <c r="BJ47" s="937"/>
      <c r="BK47" s="937"/>
      <c r="BL47" s="937"/>
      <c r="BM47" s="937"/>
      <c r="BN47" s="937"/>
      <c r="BO47" s="937"/>
      <c r="BP47" s="937"/>
      <c r="BQ47" s="937"/>
      <c r="BR47" s="937"/>
      <c r="BS47" s="937"/>
      <c r="BT47" s="937"/>
      <c r="BU47" s="937"/>
      <c r="BV47" s="937"/>
      <c r="BW47" s="937"/>
      <c r="BX47" s="937"/>
      <c r="BY47" s="937"/>
      <c r="BZ47" s="937"/>
      <c r="CA47" s="937"/>
      <c r="CB47" s="937"/>
      <c r="CC47" s="937"/>
      <c r="CD47" s="937"/>
      <c r="CE47" s="937"/>
      <c r="CF47" s="937"/>
      <c r="CG47" s="937"/>
      <c r="CH47" s="937"/>
      <c r="CI47" s="937"/>
      <c r="CJ47" s="937"/>
      <c r="CK47" s="937"/>
      <c r="CL47" s="937"/>
      <c r="CM47" s="937"/>
      <c r="CN47" s="937"/>
      <c r="CO47" s="937"/>
      <c r="CP47" s="937"/>
      <c r="CQ47" s="937"/>
      <c r="CR47" s="937"/>
      <c r="CS47" s="937"/>
      <c r="CT47" s="937"/>
      <c r="CU47" s="937"/>
      <c r="CV47" s="937"/>
      <c r="CW47" s="937"/>
      <c r="CX47" s="937"/>
      <c r="CY47" s="937"/>
      <c r="CZ47" s="937"/>
      <c r="DA47" s="937"/>
      <c r="DB47" s="937"/>
      <c r="DC47" s="937"/>
      <c r="DD47" s="937"/>
      <c r="DE47" s="937"/>
      <c r="DF47" s="937"/>
      <c r="DG47" s="937"/>
      <c r="DH47" s="937"/>
      <c r="DI47" s="937"/>
      <c r="DJ47" s="937"/>
      <c r="DK47" s="937"/>
      <c r="DL47" s="937"/>
      <c r="DM47" s="937"/>
      <c r="DN47" s="937"/>
      <c r="DO47" s="937"/>
      <c r="DP47" s="937"/>
      <c r="DQ47" s="937"/>
      <c r="DR47" s="937"/>
      <c r="DS47" s="937"/>
      <c r="DT47" s="937"/>
      <c r="DU47" s="937"/>
      <c r="DV47" s="937"/>
      <c r="DW47" s="937"/>
      <c r="DX47" s="937"/>
      <c r="DY47" s="937"/>
      <c r="DZ47" s="937"/>
      <c r="EA47" s="937"/>
      <c r="EB47" s="937"/>
      <c r="EC47" s="937"/>
      <c r="ED47" s="937"/>
      <c r="EE47" s="937"/>
      <c r="EF47" s="937"/>
      <c r="EG47" s="937"/>
      <c r="EH47" s="937"/>
      <c r="EI47" s="937"/>
      <c r="EJ47" s="937"/>
      <c r="EK47" s="937"/>
      <c r="EL47" s="937"/>
      <c r="EM47" s="937"/>
      <c r="EN47" s="937"/>
      <c r="EO47" s="937"/>
      <c r="EP47" s="937"/>
      <c r="EQ47" s="937"/>
      <c r="ER47" s="937"/>
      <c r="ES47" s="937"/>
      <c r="ET47" s="937"/>
      <c r="EU47" s="937"/>
      <c r="EV47" s="937"/>
      <c r="EW47" s="937"/>
      <c r="EX47" s="937"/>
      <c r="EY47" s="937"/>
      <c r="EZ47" s="937"/>
      <c r="FA47" s="937"/>
      <c r="FB47" s="937"/>
      <c r="FC47" s="937"/>
      <c r="FD47" s="937"/>
      <c r="FE47" s="937"/>
      <c r="FF47" s="937"/>
      <c r="FG47" s="937"/>
      <c r="FH47" s="937"/>
      <c r="FI47" s="937"/>
      <c r="FJ47" s="937"/>
      <c r="FK47" s="937"/>
      <c r="FL47" s="937"/>
      <c r="FM47" s="937"/>
      <c r="FN47" s="937"/>
      <c r="FO47" s="937"/>
      <c r="FP47" s="937"/>
      <c r="FQ47" s="937"/>
      <c r="FR47" s="937"/>
      <c r="FS47" s="937"/>
      <c r="FT47" s="937"/>
      <c r="FU47" s="937"/>
      <c r="FV47" s="937"/>
      <c r="FW47" s="937"/>
      <c r="FX47" s="937"/>
      <c r="FY47" s="937"/>
      <c r="FZ47" s="937"/>
      <c r="GA47" s="937"/>
      <c r="GB47" s="937"/>
      <c r="GC47" s="937"/>
      <c r="GD47" s="937"/>
      <c r="GE47" s="937"/>
      <c r="GF47" s="937"/>
      <c r="GG47" s="937"/>
      <c r="GH47" s="937"/>
      <c r="GI47" s="937"/>
      <c r="GJ47" s="937"/>
      <c r="GK47" s="937"/>
      <c r="GL47" s="937"/>
      <c r="GM47" s="937"/>
      <c r="GN47" s="937"/>
      <c r="GO47" s="937"/>
      <c r="GP47" s="937"/>
      <c r="GQ47" s="937"/>
      <c r="GR47" s="937"/>
      <c r="GS47" s="937"/>
      <c r="GT47" s="937"/>
      <c r="GU47" s="937"/>
      <c r="GV47" s="937"/>
      <c r="GW47" s="937"/>
      <c r="GX47" s="937"/>
      <c r="GY47" s="937"/>
      <c r="GZ47" s="937"/>
      <c r="HA47" s="937"/>
      <c r="HB47" s="937"/>
      <c r="HC47" s="937"/>
      <c r="HD47" s="937"/>
      <c r="HE47" s="937"/>
      <c r="HF47" s="937"/>
      <c r="HG47" s="937"/>
      <c r="HH47" s="937"/>
      <c r="HI47" s="937"/>
      <c r="HJ47" s="937"/>
      <c r="HK47" s="937"/>
      <c r="HL47" s="937"/>
      <c r="HM47" s="937"/>
      <c r="HN47" s="937"/>
      <c r="HO47" s="937"/>
      <c r="HP47" s="937"/>
      <c r="HQ47" s="937"/>
      <c r="HR47" s="937"/>
      <c r="HS47" s="937"/>
      <c r="HT47" s="937"/>
      <c r="HU47" s="937"/>
      <c r="HV47" s="937"/>
      <c r="HW47" s="937"/>
      <c r="HX47" s="937"/>
      <c r="HY47" s="937"/>
      <c r="HZ47" s="937"/>
      <c r="IA47" s="937"/>
      <c r="IB47" s="937"/>
      <c r="IC47" s="937"/>
      <c r="ID47" s="937"/>
      <c r="IE47" s="937"/>
      <c r="IF47" s="937"/>
      <c r="IG47" s="937"/>
    </row>
    <row r="48" spans="1:241" ht="12" customHeight="1">
      <c r="A48" s="4"/>
      <c r="B48" s="8"/>
      <c r="C48" s="54" t="s">
        <v>479</v>
      </c>
      <c r="D48" s="940"/>
      <c r="E48" s="940"/>
      <c r="F48" s="940"/>
      <c r="G48" s="940"/>
      <c r="H48" s="940"/>
      <c r="I48" s="940"/>
      <c r="J48" s="685"/>
      <c r="K48" s="4"/>
    </row>
    <row r="49" spans="1:11" ht="13.5" customHeight="1">
      <c r="A49" s="4"/>
      <c r="B49" s="4"/>
      <c r="C49" s="4"/>
      <c r="D49" s="937"/>
      <c r="E49" s="8"/>
      <c r="F49" s="8"/>
      <c r="G49" s="8"/>
      <c r="H49" s="1691">
        <v>41609</v>
      </c>
      <c r="I49" s="1691"/>
      <c r="J49" s="336">
        <v>15</v>
      </c>
      <c r="K49" s="4"/>
    </row>
    <row r="55" spans="1:11">
      <c r="B55" s="12"/>
    </row>
    <row r="60" spans="1:11" ht="8.25" customHeight="1"/>
    <row r="62" spans="1:11" ht="9" customHeight="1">
      <c r="J62" s="9"/>
    </row>
    <row r="63" spans="1:11" ht="8.25" customHeight="1">
      <c r="E63" s="1527"/>
      <c r="F63" s="1527"/>
      <c r="G63" s="1527"/>
      <c r="H63" s="1527"/>
      <c r="I63" s="1527"/>
      <c r="J63" s="1527"/>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B1:D1"/>
    <mergeCell ref="B2:D2"/>
    <mergeCell ref="C4:I4"/>
    <mergeCell ref="C5:D7"/>
    <mergeCell ref="E6:H6"/>
    <mergeCell ref="E7:F7"/>
    <mergeCell ref="G7:I7"/>
    <mergeCell ref="C31:D31"/>
    <mergeCell ref="C47:I47"/>
    <mergeCell ref="E63:J63"/>
    <mergeCell ref="C9:D9"/>
    <mergeCell ref="C26:I26"/>
    <mergeCell ref="C27:D29"/>
    <mergeCell ref="E28:H28"/>
    <mergeCell ref="H49:I49"/>
    <mergeCell ref="E29:F29"/>
    <mergeCell ref="G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V94"/>
  <sheetViews>
    <sheetView zoomScaleNormal="100" workbookViewId="0"/>
  </sheetViews>
  <sheetFormatPr defaultRowHeight="12.75"/>
  <cols>
    <col min="1" max="1" width="1" style="536" customWidth="1"/>
    <col min="2" max="2" width="2.5703125" style="536" customWidth="1"/>
    <col min="3" max="3" width="2.28515625" style="536" customWidth="1"/>
    <col min="4" max="4" width="26.28515625" style="536" customWidth="1"/>
    <col min="5" max="15" width="5.140625" style="536" customWidth="1"/>
    <col min="16" max="16" width="5" style="536" customWidth="1"/>
    <col min="17" max="17" width="5.140625" style="536" customWidth="1"/>
    <col min="18" max="18" width="2.5703125" style="536" customWidth="1"/>
    <col min="19" max="19" width="1" style="536" customWidth="1"/>
    <col min="20" max="32" width="5.5703125" style="536" customWidth="1"/>
    <col min="33" max="16384" width="9.140625" style="536"/>
  </cols>
  <sheetData>
    <row r="1" spans="1:19" ht="13.5" customHeight="1">
      <c r="A1" s="531"/>
      <c r="B1" s="608"/>
      <c r="C1" s="1720" t="s">
        <v>34</v>
      </c>
      <c r="D1" s="1720"/>
      <c r="E1" s="1720"/>
      <c r="F1" s="1720"/>
      <c r="G1" s="541"/>
      <c r="H1" s="541"/>
      <c r="I1" s="541"/>
      <c r="J1" s="1727" t="s">
        <v>391</v>
      </c>
      <c r="K1" s="1727"/>
      <c r="L1" s="1727"/>
      <c r="M1" s="1727"/>
      <c r="N1" s="1727"/>
      <c r="O1" s="1727"/>
      <c r="P1" s="793"/>
      <c r="Q1" s="793"/>
      <c r="R1" s="548"/>
      <c r="S1" s="531"/>
    </row>
    <row r="2" spans="1:19" ht="6" customHeight="1">
      <c r="A2" s="792"/>
      <c r="B2" s="676"/>
      <c r="C2" s="677"/>
      <c r="D2" s="677"/>
      <c r="E2" s="594"/>
      <c r="F2" s="594"/>
      <c r="G2" s="594"/>
      <c r="H2" s="594"/>
      <c r="I2" s="594"/>
      <c r="J2" s="594"/>
      <c r="K2" s="594"/>
      <c r="L2" s="594"/>
      <c r="M2" s="594"/>
      <c r="N2" s="594"/>
      <c r="O2" s="594"/>
      <c r="P2" s="594"/>
      <c r="Q2" s="594"/>
      <c r="R2" s="541"/>
      <c r="S2" s="541"/>
    </row>
    <row r="3" spans="1:19" ht="11.25" customHeight="1" thickBot="1">
      <c r="A3" s="531"/>
      <c r="B3" s="609"/>
      <c r="C3" s="605"/>
      <c r="D3" s="605"/>
      <c r="E3" s="541"/>
      <c r="F3" s="541"/>
      <c r="G3" s="541"/>
      <c r="H3" s="541"/>
      <c r="I3" s="541"/>
      <c r="J3" s="742"/>
      <c r="K3" s="742"/>
      <c r="L3" s="742"/>
      <c r="M3" s="742"/>
      <c r="N3" s="742"/>
      <c r="O3" s="742"/>
      <c r="P3" s="742"/>
      <c r="Q3" s="742" t="s">
        <v>72</v>
      </c>
      <c r="R3" s="541"/>
      <c r="S3" s="541"/>
    </row>
    <row r="4" spans="1:19" ht="13.5" customHeight="1" thickBot="1">
      <c r="A4" s="531"/>
      <c r="B4" s="609"/>
      <c r="C4" s="1721" t="s">
        <v>141</v>
      </c>
      <c r="D4" s="1722"/>
      <c r="E4" s="1722"/>
      <c r="F4" s="1722"/>
      <c r="G4" s="1722"/>
      <c r="H4" s="1722"/>
      <c r="I4" s="1722"/>
      <c r="J4" s="1722"/>
      <c r="K4" s="1722"/>
      <c r="L4" s="1722"/>
      <c r="M4" s="1722"/>
      <c r="N4" s="1722"/>
      <c r="O4" s="1722"/>
      <c r="P4" s="1722"/>
      <c r="Q4" s="1723"/>
      <c r="R4" s="541"/>
      <c r="S4" s="541"/>
    </row>
    <row r="5" spans="1:19" ht="3.75" customHeight="1">
      <c r="A5" s="531"/>
      <c r="B5" s="609"/>
      <c r="C5" s="605"/>
      <c r="D5" s="605"/>
      <c r="E5" s="541"/>
      <c r="F5" s="541"/>
      <c r="G5" s="549"/>
      <c r="H5" s="541"/>
      <c r="I5" s="541"/>
      <c r="J5" s="620"/>
      <c r="K5" s="620"/>
      <c r="L5" s="620"/>
      <c r="M5" s="620"/>
      <c r="N5" s="620"/>
      <c r="O5" s="620"/>
      <c r="P5" s="620"/>
      <c r="Q5" s="620"/>
      <c r="R5" s="541"/>
      <c r="S5" s="541"/>
    </row>
    <row r="6" spans="1:19" ht="13.5" customHeight="1">
      <c r="A6" s="531"/>
      <c r="B6" s="609"/>
      <c r="C6" s="1724" t="s">
        <v>140</v>
      </c>
      <c r="D6" s="1725"/>
      <c r="E6" s="1725"/>
      <c r="F6" s="1725"/>
      <c r="G6" s="1725"/>
      <c r="H6" s="1725"/>
      <c r="I6" s="1725"/>
      <c r="J6" s="1725"/>
      <c r="K6" s="1725"/>
      <c r="L6" s="1725"/>
      <c r="M6" s="1725"/>
      <c r="N6" s="1725"/>
      <c r="O6" s="1725"/>
      <c r="P6" s="1725"/>
      <c r="Q6" s="1726"/>
      <c r="R6" s="541"/>
      <c r="S6" s="541"/>
    </row>
    <row r="7" spans="1:19" ht="2.25" customHeight="1">
      <c r="A7" s="531"/>
      <c r="B7" s="609"/>
      <c r="C7" s="1655" t="s">
        <v>80</v>
      </c>
      <c r="D7" s="1655"/>
      <c r="E7" s="548"/>
      <c r="F7" s="548"/>
      <c r="G7" s="548"/>
      <c r="H7" s="548"/>
      <c r="I7" s="548"/>
      <c r="J7" s="548"/>
      <c r="K7" s="548"/>
      <c r="L7" s="549"/>
      <c r="M7" s="541"/>
      <c r="N7" s="541"/>
      <c r="O7" s="541"/>
      <c r="P7" s="541"/>
      <c r="Q7" s="541"/>
      <c r="R7" s="541"/>
      <c r="S7" s="541"/>
    </row>
    <row r="8" spans="1:19" ht="11.25" customHeight="1">
      <c r="A8" s="531"/>
      <c r="B8" s="609"/>
      <c r="C8" s="1655"/>
      <c r="D8" s="1655"/>
      <c r="E8" s="1624">
        <v>2012</v>
      </c>
      <c r="F8" s="1624"/>
      <c r="G8" s="1624">
        <v>2013</v>
      </c>
      <c r="H8" s="1624"/>
      <c r="I8" s="1624"/>
      <c r="J8" s="1624"/>
      <c r="K8" s="1624"/>
      <c r="L8" s="1624"/>
      <c r="M8" s="1624"/>
      <c r="N8" s="1624"/>
      <c r="O8" s="1624"/>
      <c r="P8" s="1624"/>
      <c r="Q8" s="1624"/>
      <c r="R8" s="541"/>
      <c r="S8" s="541"/>
    </row>
    <row r="9" spans="1:19" ht="10.5" customHeight="1">
      <c r="A9" s="531"/>
      <c r="B9" s="609"/>
      <c r="C9" s="546"/>
      <c r="D9" s="546"/>
      <c r="E9" s="1228" t="s">
        <v>97</v>
      </c>
      <c r="F9" s="1228" t="s">
        <v>96</v>
      </c>
      <c r="G9" s="932" t="s">
        <v>95</v>
      </c>
      <c r="H9" s="1228" t="s">
        <v>106</v>
      </c>
      <c r="I9" s="1228" t="s">
        <v>105</v>
      </c>
      <c r="J9" s="1228" t="s">
        <v>104</v>
      </c>
      <c r="K9" s="1228" t="s">
        <v>103</v>
      </c>
      <c r="L9" s="1228" t="s">
        <v>102</v>
      </c>
      <c r="M9" s="1228" t="s">
        <v>101</v>
      </c>
      <c r="N9" s="1228" t="s">
        <v>100</v>
      </c>
      <c r="O9" s="1228" t="s">
        <v>99</v>
      </c>
      <c r="P9" s="1228" t="s">
        <v>98</v>
      </c>
      <c r="Q9" s="1228" t="s">
        <v>97</v>
      </c>
      <c r="R9" s="678"/>
      <c r="S9" s="541"/>
    </row>
    <row r="10" spans="1:19" s="625" customFormat="1" ht="12.75" customHeight="1">
      <c r="A10" s="621"/>
      <c r="B10" s="622"/>
      <c r="C10" s="1618" t="s">
        <v>109</v>
      </c>
      <c r="D10" s="1618"/>
      <c r="E10" s="623">
        <v>2</v>
      </c>
      <c r="F10" s="623">
        <v>5</v>
      </c>
      <c r="G10" s="623">
        <v>7</v>
      </c>
      <c r="H10" s="623">
        <v>5</v>
      </c>
      <c r="I10" s="623">
        <v>4</v>
      </c>
      <c r="J10" s="623">
        <v>9</v>
      </c>
      <c r="K10" s="623">
        <v>11</v>
      </c>
      <c r="L10" s="623">
        <v>9</v>
      </c>
      <c r="M10" s="623">
        <v>15</v>
      </c>
      <c r="N10" s="623">
        <v>13</v>
      </c>
      <c r="O10" s="623">
        <v>8</v>
      </c>
      <c r="P10" s="623">
        <v>5</v>
      </c>
      <c r="Q10" s="623">
        <v>4</v>
      </c>
      <c r="R10" s="678"/>
      <c r="S10" s="624"/>
    </row>
    <row r="11" spans="1:19" s="629" customFormat="1" ht="11.25" customHeight="1">
      <c r="A11" s="626"/>
      <c r="B11" s="627"/>
      <c r="C11" s="908"/>
      <c r="D11" s="740" t="s">
        <v>287</v>
      </c>
      <c r="E11" s="628">
        <v>1</v>
      </c>
      <c r="F11" s="628">
        <v>4</v>
      </c>
      <c r="G11" s="628">
        <v>2</v>
      </c>
      <c r="H11" s="628">
        <v>2</v>
      </c>
      <c r="I11" s="628">
        <v>3</v>
      </c>
      <c r="J11" s="628">
        <v>1</v>
      </c>
      <c r="K11" s="628">
        <v>4</v>
      </c>
      <c r="L11" s="628">
        <v>3</v>
      </c>
      <c r="M11" s="623">
        <v>5</v>
      </c>
      <c r="N11" s="623">
        <v>4</v>
      </c>
      <c r="O11" s="623">
        <v>2</v>
      </c>
      <c r="P11" s="623" t="s">
        <v>9</v>
      </c>
      <c r="Q11" s="623" t="s">
        <v>9</v>
      </c>
      <c r="R11" s="678"/>
      <c r="S11" s="605"/>
    </row>
    <row r="12" spans="1:19" s="629" customFormat="1" ht="11.25" customHeight="1">
      <c r="A12" s="626"/>
      <c r="B12" s="627"/>
      <c r="C12" s="908"/>
      <c r="D12" s="740" t="s">
        <v>288</v>
      </c>
      <c r="E12" s="628">
        <v>1</v>
      </c>
      <c r="F12" s="628" t="s">
        <v>9</v>
      </c>
      <c r="G12" s="628">
        <v>2</v>
      </c>
      <c r="H12" s="628" t="s">
        <v>9</v>
      </c>
      <c r="I12" s="628" t="s">
        <v>9</v>
      </c>
      <c r="J12" s="628">
        <v>1</v>
      </c>
      <c r="K12" s="628">
        <v>2</v>
      </c>
      <c r="L12" s="628">
        <v>1</v>
      </c>
      <c r="M12" s="628">
        <v>4</v>
      </c>
      <c r="N12" s="628">
        <v>4</v>
      </c>
      <c r="O12" s="628">
        <v>2</v>
      </c>
      <c r="P12" s="628">
        <v>1</v>
      </c>
      <c r="Q12" s="628">
        <v>1</v>
      </c>
      <c r="R12" s="678"/>
      <c r="S12" s="605"/>
    </row>
    <row r="13" spans="1:19" s="629" customFormat="1" ht="11.25" customHeight="1">
      <c r="A13" s="626"/>
      <c r="B13" s="627"/>
      <c r="C13" s="908"/>
      <c r="D13" s="740" t="s">
        <v>289</v>
      </c>
      <c r="E13" s="628" t="s">
        <v>9</v>
      </c>
      <c r="F13" s="628">
        <v>1</v>
      </c>
      <c r="G13" s="628">
        <v>3</v>
      </c>
      <c r="H13" s="628">
        <v>3</v>
      </c>
      <c r="I13" s="628">
        <v>1</v>
      </c>
      <c r="J13" s="628">
        <v>7</v>
      </c>
      <c r="K13" s="628">
        <v>5</v>
      </c>
      <c r="L13" s="628">
        <v>5</v>
      </c>
      <c r="M13" s="628">
        <v>5</v>
      </c>
      <c r="N13" s="628">
        <v>5</v>
      </c>
      <c r="O13" s="628">
        <v>4</v>
      </c>
      <c r="P13" s="628">
        <v>4</v>
      </c>
      <c r="Q13" s="628">
        <v>3</v>
      </c>
      <c r="R13" s="678"/>
      <c r="S13" s="605"/>
    </row>
    <row r="14" spans="1:19" s="629" customFormat="1" ht="11.25" customHeight="1">
      <c r="A14" s="626"/>
      <c r="B14" s="627"/>
      <c r="C14" s="908"/>
      <c r="D14" s="740" t="s">
        <v>290</v>
      </c>
      <c r="E14" s="628" t="s">
        <v>9</v>
      </c>
      <c r="F14" s="628" t="s">
        <v>9</v>
      </c>
      <c r="G14" s="628" t="s">
        <v>9</v>
      </c>
      <c r="H14" s="628" t="s">
        <v>9</v>
      </c>
      <c r="I14" s="628" t="s">
        <v>9</v>
      </c>
      <c r="J14" s="628" t="s">
        <v>9</v>
      </c>
      <c r="K14" s="628" t="s">
        <v>9</v>
      </c>
      <c r="L14" s="628" t="s">
        <v>9</v>
      </c>
      <c r="M14" s="628">
        <v>1</v>
      </c>
      <c r="N14" s="628"/>
      <c r="O14" s="628" t="s">
        <v>9</v>
      </c>
      <c r="P14" s="628">
        <v>1</v>
      </c>
      <c r="Q14" s="628" t="s">
        <v>9</v>
      </c>
      <c r="R14" s="628"/>
      <c r="S14" s="605"/>
    </row>
    <row r="15" spans="1:19" s="629" customFormat="1" ht="11.25" customHeight="1">
      <c r="A15" s="626"/>
      <c r="B15" s="627"/>
      <c r="C15" s="908"/>
      <c r="D15" s="740" t="s">
        <v>291</v>
      </c>
      <c r="E15" s="628" t="s">
        <v>9</v>
      </c>
      <c r="F15" s="628" t="s">
        <v>9</v>
      </c>
      <c r="G15" s="628" t="s">
        <v>9</v>
      </c>
      <c r="H15" s="628" t="s">
        <v>9</v>
      </c>
      <c r="I15" s="628" t="s">
        <v>9</v>
      </c>
      <c r="J15" s="628" t="s">
        <v>9</v>
      </c>
      <c r="K15" s="628" t="s">
        <v>9</v>
      </c>
      <c r="L15" s="628" t="s">
        <v>9</v>
      </c>
      <c r="M15" s="628" t="s">
        <v>9</v>
      </c>
      <c r="N15" s="628" t="s">
        <v>9</v>
      </c>
      <c r="O15" s="628" t="s">
        <v>9</v>
      </c>
      <c r="P15" s="628" t="s">
        <v>9</v>
      </c>
      <c r="Q15" s="628" t="s">
        <v>9</v>
      </c>
      <c r="R15" s="628"/>
      <c r="S15" s="605"/>
    </row>
    <row r="16" spans="1:19" s="629" customFormat="1" ht="11.25" customHeight="1">
      <c r="A16" s="626"/>
      <c r="B16" s="627"/>
      <c r="C16" s="908"/>
      <c r="D16" s="740" t="s">
        <v>292</v>
      </c>
      <c r="E16" s="628" t="s">
        <v>9</v>
      </c>
      <c r="F16" s="628" t="s">
        <v>9</v>
      </c>
      <c r="G16" s="628" t="s">
        <v>9</v>
      </c>
      <c r="H16" s="628" t="s">
        <v>9</v>
      </c>
      <c r="I16" s="628" t="s">
        <v>9</v>
      </c>
      <c r="J16" s="628" t="s">
        <v>9</v>
      </c>
      <c r="K16" s="628" t="s">
        <v>9</v>
      </c>
      <c r="L16" s="628" t="s">
        <v>9</v>
      </c>
      <c r="M16" s="628" t="s">
        <v>9</v>
      </c>
      <c r="N16" s="628" t="s">
        <v>9</v>
      </c>
      <c r="O16" s="628" t="s">
        <v>9</v>
      </c>
      <c r="P16" s="628" t="s">
        <v>9</v>
      </c>
      <c r="Q16" s="628" t="s">
        <v>9</v>
      </c>
      <c r="R16" s="628"/>
      <c r="S16" s="605"/>
    </row>
    <row r="17" spans="1:22" s="629" customFormat="1" ht="11.25" customHeight="1">
      <c r="A17" s="626"/>
      <c r="B17" s="627"/>
      <c r="C17" s="908"/>
      <c r="D17" s="630" t="s">
        <v>293</v>
      </c>
      <c r="E17" s="628" t="s">
        <v>9</v>
      </c>
      <c r="F17" s="628" t="s">
        <v>9</v>
      </c>
      <c r="G17" s="628" t="s">
        <v>9</v>
      </c>
      <c r="H17" s="628" t="s">
        <v>9</v>
      </c>
      <c r="I17" s="628" t="s">
        <v>9</v>
      </c>
      <c r="J17" s="628">
        <v>9</v>
      </c>
      <c r="K17" s="628" t="s">
        <v>9</v>
      </c>
      <c r="L17" s="628" t="s">
        <v>9</v>
      </c>
      <c r="M17" s="628" t="s">
        <v>9</v>
      </c>
      <c r="N17" s="628" t="s">
        <v>9</v>
      </c>
      <c r="O17" s="628" t="s">
        <v>9</v>
      </c>
      <c r="P17" s="628" t="s">
        <v>9</v>
      </c>
      <c r="Q17" s="628" t="s">
        <v>9</v>
      </c>
      <c r="R17" s="577"/>
      <c r="S17" s="605"/>
    </row>
    <row r="18" spans="1:22" s="625" customFormat="1" ht="12.75" customHeight="1">
      <c r="A18" s="631"/>
      <c r="B18" s="632"/>
      <c r="C18" s="906" t="s">
        <v>363</v>
      </c>
      <c r="D18" s="633"/>
      <c r="E18" s="623" t="s">
        <v>516</v>
      </c>
      <c r="F18" s="623">
        <v>2</v>
      </c>
      <c r="G18" s="623">
        <v>7</v>
      </c>
      <c r="H18" s="623">
        <v>1</v>
      </c>
      <c r="I18" s="623">
        <v>2</v>
      </c>
      <c r="J18" s="623">
        <v>7</v>
      </c>
      <c r="K18" s="623">
        <v>9</v>
      </c>
      <c r="L18" s="623">
        <v>2</v>
      </c>
      <c r="M18" s="623">
        <v>8</v>
      </c>
      <c r="N18" s="623">
        <v>4</v>
      </c>
      <c r="O18" s="623">
        <v>3</v>
      </c>
      <c r="P18" s="623">
        <v>5</v>
      </c>
      <c r="Q18" s="623">
        <v>2</v>
      </c>
      <c r="R18" s="678"/>
      <c r="S18" s="624"/>
      <c r="T18" s="629"/>
    </row>
    <row r="19" spans="1:22" s="637" customFormat="1" ht="13.5" customHeight="1">
      <c r="A19" s="634"/>
      <c r="B19" s="635"/>
      <c r="C19" s="906" t="s">
        <v>364</v>
      </c>
      <c r="D19" s="906"/>
      <c r="E19" s="636">
        <v>39</v>
      </c>
      <c r="F19" s="636">
        <v>2848</v>
      </c>
      <c r="G19" s="636">
        <v>120779</v>
      </c>
      <c r="H19" s="636">
        <v>3543</v>
      </c>
      <c r="I19" s="636">
        <v>1200</v>
      </c>
      <c r="J19" s="636">
        <v>814</v>
      </c>
      <c r="K19" s="636">
        <v>8565</v>
      </c>
      <c r="L19" s="636">
        <v>31876</v>
      </c>
      <c r="M19" s="636">
        <v>9184</v>
      </c>
      <c r="N19" s="636">
        <v>2199</v>
      </c>
      <c r="O19" s="636">
        <f>7010+212+128</f>
        <v>7350</v>
      </c>
      <c r="P19" s="636">
        <v>603</v>
      </c>
      <c r="Q19" s="636">
        <v>250</v>
      </c>
      <c r="R19" s="678"/>
      <c r="S19" s="614"/>
      <c r="T19" s="629"/>
    </row>
    <row r="20" spans="1:22" ht="11.25" customHeight="1">
      <c r="A20" s="531"/>
      <c r="B20" s="609"/>
      <c r="C20" s="1717" t="s">
        <v>139</v>
      </c>
      <c r="D20" s="1717"/>
      <c r="E20" s="638" t="s">
        <v>9</v>
      </c>
      <c r="F20" s="638" t="s">
        <v>9</v>
      </c>
      <c r="G20" s="638" t="s">
        <v>9</v>
      </c>
      <c r="H20" s="638" t="s">
        <v>9</v>
      </c>
      <c r="I20" s="638" t="s">
        <v>9</v>
      </c>
      <c r="J20" s="638" t="s">
        <v>9</v>
      </c>
      <c r="K20" s="638" t="s">
        <v>9</v>
      </c>
      <c r="L20" s="638" t="s">
        <v>9</v>
      </c>
      <c r="M20" s="1107" t="s">
        <v>9</v>
      </c>
      <c r="N20" s="1107" t="s">
        <v>9</v>
      </c>
      <c r="O20" s="1107" t="s">
        <v>9</v>
      </c>
      <c r="P20" s="1107" t="s">
        <v>9</v>
      </c>
      <c r="Q20" s="1107" t="s">
        <v>9</v>
      </c>
      <c r="R20" s="678"/>
      <c r="S20" s="541"/>
      <c r="T20" s="629"/>
    </row>
    <row r="21" spans="1:22" ht="11.25" customHeight="1">
      <c r="A21" s="531"/>
      <c r="B21" s="609"/>
      <c r="C21" s="1717" t="s">
        <v>138</v>
      </c>
      <c r="D21" s="1717"/>
      <c r="E21" s="638" t="s">
        <v>9</v>
      </c>
      <c r="F21" s="638" t="s">
        <v>9</v>
      </c>
      <c r="G21" s="638" t="s">
        <v>9</v>
      </c>
      <c r="H21" s="638" t="s">
        <v>9</v>
      </c>
      <c r="I21" s="638" t="s">
        <v>9</v>
      </c>
      <c r="J21" s="638" t="s">
        <v>9</v>
      </c>
      <c r="K21" s="638" t="s">
        <v>9</v>
      </c>
      <c r="L21" s="638" t="s">
        <v>9</v>
      </c>
      <c r="M21" s="1107" t="s">
        <v>9</v>
      </c>
      <c r="N21" s="1107" t="s">
        <v>9</v>
      </c>
      <c r="O21" s="1107" t="s">
        <v>9</v>
      </c>
      <c r="P21" s="1107" t="s">
        <v>9</v>
      </c>
      <c r="Q21" s="1107" t="s">
        <v>9</v>
      </c>
      <c r="R21" s="678"/>
      <c r="S21" s="541"/>
      <c r="V21" s="602"/>
    </row>
    <row r="22" spans="1:22" ht="11.25" customHeight="1">
      <c r="A22" s="531"/>
      <c r="B22" s="609"/>
      <c r="C22" s="1717" t="s">
        <v>137</v>
      </c>
      <c r="D22" s="1717"/>
      <c r="E22" s="638" t="s">
        <v>9</v>
      </c>
      <c r="F22" s="638" t="s">
        <v>9</v>
      </c>
      <c r="G22" s="638">
        <v>120541</v>
      </c>
      <c r="H22" s="638" t="s">
        <v>9</v>
      </c>
      <c r="I22" s="638">
        <v>305</v>
      </c>
      <c r="J22" s="638">
        <v>289</v>
      </c>
      <c r="K22" s="638">
        <v>5569</v>
      </c>
      <c r="L22" s="638">
        <v>31835</v>
      </c>
      <c r="M22" s="638">
        <v>3418</v>
      </c>
      <c r="N22" s="638">
        <v>956</v>
      </c>
      <c r="O22" s="638">
        <v>7350</v>
      </c>
      <c r="P22" s="638">
        <v>217</v>
      </c>
      <c r="Q22" s="638">
        <v>250</v>
      </c>
      <c r="R22" s="678"/>
      <c r="S22" s="541"/>
      <c r="T22" s="602"/>
      <c r="U22" s="602"/>
    </row>
    <row r="23" spans="1:22" ht="11.25" customHeight="1">
      <c r="A23" s="531"/>
      <c r="B23" s="609"/>
      <c r="C23" s="1717" t="s">
        <v>136</v>
      </c>
      <c r="D23" s="1717"/>
      <c r="E23" s="638" t="s">
        <v>9</v>
      </c>
      <c r="F23" s="638" t="s">
        <v>9</v>
      </c>
      <c r="G23" s="638" t="s">
        <v>9</v>
      </c>
      <c r="H23" s="638" t="s">
        <v>9</v>
      </c>
      <c r="I23" s="638" t="s">
        <v>9</v>
      </c>
      <c r="J23" s="638" t="s">
        <v>9</v>
      </c>
      <c r="K23" s="638" t="s">
        <v>9</v>
      </c>
      <c r="L23" s="638" t="s">
        <v>9</v>
      </c>
      <c r="M23" s="638">
        <v>1929</v>
      </c>
      <c r="N23" s="638" t="s">
        <v>9</v>
      </c>
      <c r="O23" s="638" t="s">
        <v>9</v>
      </c>
      <c r="P23" s="638" t="s">
        <v>9</v>
      </c>
      <c r="Q23" s="638" t="s">
        <v>9</v>
      </c>
      <c r="R23" s="678"/>
      <c r="S23" s="541"/>
    </row>
    <row r="24" spans="1:22" ht="11.25" customHeight="1">
      <c r="A24" s="531"/>
      <c r="B24" s="609"/>
      <c r="C24" s="1717" t="s">
        <v>135</v>
      </c>
      <c r="D24" s="1717"/>
      <c r="E24" s="638">
        <v>39</v>
      </c>
      <c r="F24" s="638" t="s">
        <v>9</v>
      </c>
      <c r="G24" s="638" t="s">
        <v>9</v>
      </c>
      <c r="H24" s="638" t="s">
        <v>9</v>
      </c>
      <c r="I24" s="638" t="s">
        <v>9</v>
      </c>
      <c r="J24" s="638" t="s">
        <v>9</v>
      </c>
      <c r="K24" s="638" t="s">
        <v>9</v>
      </c>
      <c r="L24" s="638" t="s">
        <v>9</v>
      </c>
      <c r="M24" s="1107" t="s">
        <v>9</v>
      </c>
      <c r="N24" s="1107" t="s">
        <v>9</v>
      </c>
      <c r="O24" s="1107" t="s">
        <v>9</v>
      </c>
      <c r="P24" s="1107">
        <v>366</v>
      </c>
      <c r="Q24" s="638" t="s">
        <v>9</v>
      </c>
      <c r="R24" s="678"/>
      <c r="S24" s="541"/>
    </row>
    <row r="25" spans="1:22" ht="11.25" customHeight="1">
      <c r="A25" s="531"/>
      <c r="B25" s="609"/>
      <c r="C25" s="1717" t="s">
        <v>134</v>
      </c>
      <c r="D25" s="1717"/>
      <c r="E25" s="638" t="s">
        <v>9</v>
      </c>
      <c r="F25" s="638" t="s">
        <v>9</v>
      </c>
      <c r="G25" s="638" t="s">
        <v>9</v>
      </c>
      <c r="H25" s="638" t="s">
        <v>9</v>
      </c>
      <c r="I25" s="638" t="s">
        <v>9</v>
      </c>
      <c r="J25" s="638" t="s">
        <v>9</v>
      </c>
      <c r="K25" s="638" t="s">
        <v>9</v>
      </c>
      <c r="L25" s="638" t="s">
        <v>9</v>
      </c>
      <c r="M25" s="1107" t="s">
        <v>9</v>
      </c>
      <c r="N25" s="1107" t="s">
        <v>9</v>
      </c>
      <c r="O25" s="1107" t="s">
        <v>9</v>
      </c>
      <c r="P25" s="1107" t="s">
        <v>9</v>
      </c>
      <c r="Q25" s="638" t="s">
        <v>9</v>
      </c>
      <c r="R25" s="678"/>
      <c r="S25" s="541"/>
    </row>
    <row r="26" spans="1:22" ht="11.25" customHeight="1">
      <c r="A26" s="531"/>
      <c r="B26" s="609"/>
      <c r="C26" s="1717" t="s">
        <v>133</v>
      </c>
      <c r="D26" s="1717"/>
      <c r="E26" s="638" t="s">
        <v>9</v>
      </c>
      <c r="F26" s="638">
        <v>2848</v>
      </c>
      <c r="G26" s="638" t="s">
        <v>9</v>
      </c>
      <c r="H26" s="638">
        <v>3543</v>
      </c>
      <c r="I26" s="638">
        <v>895</v>
      </c>
      <c r="J26" s="638" t="s">
        <v>9</v>
      </c>
      <c r="K26" s="638">
        <v>2590</v>
      </c>
      <c r="L26" s="638" t="s">
        <v>9</v>
      </c>
      <c r="M26" s="1107" t="s">
        <v>9</v>
      </c>
      <c r="N26" s="1107">
        <v>1243</v>
      </c>
      <c r="O26" s="1107" t="s">
        <v>9</v>
      </c>
      <c r="P26" s="1107" t="s">
        <v>9</v>
      </c>
      <c r="Q26" s="638" t="s">
        <v>9</v>
      </c>
      <c r="R26" s="678"/>
      <c r="S26" s="541"/>
      <c r="V26" s="602"/>
    </row>
    <row r="27" spans="1:22" ht="11.25" customHeight="1">
      <c r="A27" s="531"/>
      <c r="B27" s="609"/>
      <c r="C27" s="1717" t="s">
        <v>132</v>
      </c>
      <c r="D27" s="1717"/>
      <c r="E27" s="638" t="s">
        <v>9</v>
      </c>
      <c r="F27" s="638" t="s">
        <v>9</v>
      </c>
      <c r="G27" s="638" t="s">
        <v>9</v>
      </c>
      <c r="H27" s="638" t="s">
        <v>9</v>
      </c>
      <c r="I27" s="638" t="s">
        <v>9</v>
      </c>
      <c r="J27" s="638">
        <v>503</v>
      </c>
      <c r="K27" s="638">
        <v>406</v>
      </c>
      <c r="L27" s="638">
        <v>41</v>
      </c>
      <c r="M27" s="1107" t="s">
        <v>9</v>
      </c>
      <c r="N27" s="1107" t="s">
        <v>9</v>
      </c>
      <c r="O27" s="1107" t="s">
        <v>9</v>
      </c>
      <c r="P27" s="1107" t="s">
        <v>9</v>
      </c>
      <c r="Q27" s="638" t="s">
        <v>9</v>
      </c>
      <c r="R27" s="639"/>
      <c r="S27" s="541"/>
    </row>
    <row r="28" spans="1:22" ht="11.25" customHeight="1">
      <c r="A28" s="531"/>
      <c r="B28" s="609"/>
      <c r="C28" s="1717" t="s">
        <v>131</v>
      </c>
      <c r="D28" s="1717"/>
      <c r="E28" s="638" t="s">
        <v>9</v>
      </c>
      <c r="F28" s="638" t="s">
        <v>9</v>
      </c>
      <c r="G28" s="638" t="s">
        <v>9</v>
      </c>
      <c r="H28" s="638" t="s">
        <v>9</v>
      </c>
      <c r="I28" s="638" t="s">
        <v>9</v>
      </c>
      <c r="J28" s="638" t="s">
        <v>9</v>
      </c>
      <c r="K28" s="638" t="s">
        <v>9</v>
      </c>
      <c r="L28" s="638" t="s">
        <v>9</v>
      </c>
      <c r="M28" s="1107" t="s">
        <v>9</v>
      </c>
      <c r="N28" s="1107" t="s">
        <v>9</v>
      </c>
      <c r="O28" s="1107" t="s">
        <v>9</v>
      </c>
      <c r="P28" s="1107" t="s">
        <v>9</v>
      </c>
      <c r="Q28" s="638" t="s">
        <v>9</v>
      </c>
      <c r="R28" s="639"/>
      <c r="S28" s="541"/>
      <c r="U28" s="602"/>
    </row>
    <row r="29" spans="1:22" ht="11.25" customHeight="1">
      <c r="A29" s="531"/>
      <c r="B29" s="609"/>
      <c r="C29" s="1717" t="s">
        <v>130</v>
      </c>
      <c r="D29" s="1717"/>
      <c r="E29" s="638" t="s">
        <v>9</v>
      </c>
      <c r="F29" s="638" t="s">
        <v>9</v>
      </c>
      <c r="G29" s="638" t="s">
        <v>9</v>
      </c>
      <c r="H29" s="638" t="s">
        <v>9</v>
      </c>
      <c r="I29" s="638" t="s">
        <v>9</v>
      </c>
      <c r="J29" s="638" t="s">
        <v>9</v>
      </c>
      <c r="K29" s="638" t="s">
        <v>9</v>
      </c>
      <c r="L29" s="638" t="s">
        <v>9</v>
      </c>
      <c r="M29" s="1107" t="s">
        <v>9</v>
      </c>
      <c r="N29" s="1107" t="s">
        <v>9</v>
      </c>
      <c r="O29" s="1107" t="s">
        <v>9</v>
      </c>
      <c r="P29" s="1107" t="s">
        <v>9</v>
      </c>
      <c r="Q29" s="638" t="s">
        <v>9</v>
      </c>
      <c r="R29" s="639"/>
      <c r="S29" s="541"/>
      <c r="T29" s="602"/>
    </row>
    <row r="30" spans="1:22" ht="11.25" customHeight="1">
      <c r="A30" s="531"/>
      <c r="B30" s="609"/>
      <c r="C30" s="1717" t="s">
        <v>129</v>
      </c>
      <c r="D30" s="1717"/>
      <c r="E30" s="638" t="s">
        <v>9</v>
      </c>
      <c r="F30" s="638" t="s">
        <v>9</v>
      </c>
      <c r="G30" s="638" t="s">
        <v>9</v>
      </c>
      <c r="H30" s="638" t="s">
        <v>9</v>
      </c>
      <c r="I30" s="638" t="s">
        <v>9</v>
      </c>
      <c r="J30" s="638" t="s">
        <v>9</v>
      </c>
      <c r="K30" s="638" t="s">
        <v>9</v>
      </c>
      <c r="L30" s="638" t="s">
        <v>9</v>
      </c>
      <c r="M30" s="1107" t="s">
        <v>9</v>
      </c>
      <c r="N30" s="1107" t="s">
        <v>9</v>
      </c>
      <c r="O30" s="1107" t="s">
        <v>9</v>
      </c>
      <c r="P30" s="1107" t="s">
        <v>9</v>
      </c>
      <c r="Q30" s="638" t="s">
        <v>9</v>
      </c>
      <c r="R30" s="639"/>
      <c r="S30" s="541"/>
    </row>
    <row r="31" spans="1:22" ht="11.25" customHeight="1">
      <c r="A31" s="531"/>
      <c r="B31" s="609"/>
      <c r="C31" s="1717" t="s">
        <v>128</v>
      </c>
      <c r="D31" s="1717"/>
      <c r="E31" s="638" t="s">
        <v>9</v>
      </c>
      <c r="F31" s="638" t="s">
        <v>9</v>
      </c>
      <c r="G31" s="638" t="s">
        <v>9</v>
      </c>
      <c r="H31" s="638" t="s">
        <v>9</v>
      </c>
      <c r="I31" s="638" t="s">
        <v>9</v>
      </c>
      <c r="J31" s="638" t="s">
        <v>9</v>
      </c>
      <c r="K31" s="638" t="s">
        <v>9</v>
      </c>
      <c r="L31" s="638" t="s">
        <v>9</v>
      </c>
      <c r="M31" s="1107" t="s">
        <v>9</v>
      </c>
      <c r="N31" s="1107" t="s">
        <v>9</v>
      </c>
      <c r="O31" s="1107" t="s">
        <v>9</v>
      </c>
      <c r="P31" s="1107" t="s">
        <v>9</v>
      </c>
      <c r="Q31" s="638" t="s">
        <v>9</v>
      </c>
      <c r="R31" s="639"/>
      <c r="S31" s="541"/>
    </row>
    <row r="32" spans="1:22" ht="11.25" customHeight="1">
      <c r="A32" s="531"/>
      <c r="B32" s="609"/>
      <c r="C32" s="1717" t="s">
        <v>127</v>
      </c>
      <c r="D32" s="1717"/>
      <c r="E32" s="638" t="s">
        <v>9</v>
      </c>
      <c r="F32" s="638" t="s">
        <v>9</v>
      </c>
      <c r="G32" s="638" t="s">
        <v>9</v>
      </c>
      <c r="H32" s="638" t="s">
        <v>9</v>
      </c>
      <c r="I32" s="638" t="s">
        <v>9</v>
      </c>
      <c r="J32" s="638" t="s">
        <v>9</v>
      </c>
      <c r="K32" s="638" t="s">
        <v>9</v>
      </c>
      <c r="L32" s="638" t="s">
        <v>9</v>
      </c>
      <c r="M32" s="1107" t="s">
        <v>9</v>
      </c>
      <c r="N32" s="1107" t="s">
        <v>9</v>
      </c>
      <c r="O32" s="1107" t="s">
        <v>9</v>
      </c>
      <c r="P32" s="1107" t="s">
        <v>9</v>
      </c>
      <c r="Q32" s="638" t="s">
        <v>9</v>
      </c>
      <c r="R32" s="639"/>
      <c r="S32" s="541"/>
    </row>
    <row r="33" spans="1:20" ht="11.25" customHeight="1">
      <c r="A33" s="531"/>
      <c r="B33" s="609"/>
      <c r="C33" s="1717" t="s">
        <v>126</v>
      </c>
      <c r="D33" s="1717"/>
      <c r="E33" s="638" t="s">
        <v>9</v>
      </c>
      <c r="F33" s="638" t="s">
        <v>9</v>
      </c>
      <c r="G33" s="638">
        <v>227</v>
      </c>
      <c r="H33" s="638" t="s">
        <v>9</v>
      </c>
      <c r="I33" s="638" t="s">
        <v>9</v>
      </c>
      <c r="J33" s="638" t="s">
        <v>9</v>
      </c>
      <c r="K33" s="638" t="s">
        <v>9</v>
      </c>
      <c r="L33" s="638" t="s">
        <v>9</v>
      </c>
      <c r="M33" s="1107" t="s">
        <v>9</v>
      </c>
      <c r="N33" s="1107" t="s">
        <v>9</v>
      </c>
      <c r="O33" s="1107" t="s">
        <v>9</v>
      </c>
      <c r="P33" s="1107" t="s">
        <v>9</v>
      </c>
      <c r="Q33" s="638" t="s">
        <v>9</v>
      </c>
      <c r="R33" s="639"/>
      <c r="S33" s="541"/>
    </row>
    <row r="34" spans="1:20" ht="11.25" customHeight="1">
      <c r="A34" s="531">
        <v>4661</v>
      </c>
      <c r="B34" s="609"/>
      <c r="C34" s="1718" t="s">
        <v>125</v>
      </c>
      <c r="D34" s="1718"/>
      <c r="E34" s="638" t="s">
        <v>9</v>
      </c>
      <c r="F34" s="638" t="s">
        <v>9</v>
      </c>
      <c r="G34" s="638" t="s">
        <v>9</v>
      </c>
      <c r="H34" s="638" t="s">
        <v>9</v>
      </c>
      <c r="I34" s="638" t="s">
        <v>9</v>
      </c>
      <c r="J34" s="638" t="s">
        <v>9</v>
      </c>
      <c r="K34" s="638" t="s">
        <v>9</v>
      </c>
      <c r="L34" s="638" t="s">
        <v>9</v>
      </c>
      <c r="M34" s="1107" t="s">
        <v>9</v>
      </c>
      <c r="N34" s="1107" t="s">
        <v>9</v>
      </c>
      <c r="O34" s="1107" t="s">
        <v>9</v>
      </c>
      <c r="P34" s="1107">
        <v>20</v>
      </c>
      <c r="Q34" s="638" t="s">
        <v>9</v>
      </c>
      <c r="R34" s="639"/>
      <c r="S34" s="541"/>
    </row>
    <row r="35" spans="1:20" ht="11.25" customHeight="1">
      <c r="A35" s="531"/>
      <c r="B35" s="609"/>
      <c r="C35" s="1717" t="s">
        <v>124</v>
      </c>
      <c r="D35" s="1717"/>
      <c r="E35" s="638" t="s">
        <v>9</v>
      </c>
      <c r="F35" s="638" t="s">
        <v>9</v>
      </c>
      <c r="G35" s="638" t="s">
        <v>9</v>
      </c>
      <c r="H35" s="638" t="s">
        <v>9</v>
      </c>
      <c r="I35" s="638" t="s">
        <v>9</v>
      </c>
      <c r="J35" s="638" t="s">
        <v>9</v>
      </c>
      <c r="K35" s="638" t="s">
        <v>9</v>
      </c>
      <c r="L35" s="638" t="s">
        <v>9</v>
      </c>
      <c r="M35" s="1107" t="s">
        <v>9</v>
      </c>
      <c r="N35" s="1107" t="s">
        <v>9</v>
      </c>
      <c r="O35" s="1107" t="s">
        <v>9</v>
      </c>
      <c r="P35" s="1107" t="s">
        <v>9</v>
      </c>
      <c r="Q35" s="638" t="s">
        <v>9</v>
      </c>
      <c r="R35" s="639"/>
      <c r="S35" s="541"/>
    </row>
    <row r="36" spans="1:20" ht="11.25" customHeight="1">
      <c r="A36" s="531"/>
      <c r="B36" s="609"/>
      <c r="C36" s="1717" t="s">
        <v>123</v>
      </c>
      <c r="D36" s="1717"/>
      <c r="E36" s="638" t="s">
        <v>9</v>
      </c>
      <c r="F36" s="638" t="s">
        <v>9</v>
      </c>
      <c r="G36" s="638" t="s">
        <v>9</v>
      </c>
      <c r="H36" s="638" t="s">
        <v>9</v>
      </c>
      <c r="I36" s="638" t="s">
        <v>9</v>
      </c>
      <c r="J36" s="638" t="s">
        <v>9</v>
      </c>
      <c r="K36" s="638" t="s">
        <v>9</v>
      </c>
      <c r="L36" s="638" t="s">
        <v>9</v>
      </c>
      <c r="M36" s="1107" t="s">
        <v>9</v>
      </c>
      <c r="N36" s="1107" t="s">
        <v>9</v>
      </c>
      <c r="O36" s="1107" t="s">
        <v>9</v>
      </c>
      <c r="P36" s="1107" t="s">
        <v>9</v>
      </c>
      <c r="Q36" s="638" t="s">
        <v>9</v>
      </c>
      <c r="R36" s="639"/>
      <c r="S36" s="541"/>
    </row>
    <row r="37" spans="1:20" ht="11.25" customHeight="1">
      <c r="A37" s="531"/>
      <c r="B37" s="609"/>
      <c r="C37" s="1717" t="s">
        <v>345</v>
      </c>
      <c r="D37" s="1717"/>
      <c r="E37" s="638" t="s">
        <v>9</v>
      </c>
      <c r="F37" s="638" t="s">
        <v>9</v>
      </c>
      <c r="G37" s="638">
        <v>11</v>
      </c>
      <c r="H37" s="638" t="s">
        <v>9</v>
      </c>
      <c r="I37" s="638" t="s">
        <v>9</v>
      </c>
      <c r="J37" s="638" t="s">
        <v>9</v>
      </c>
      <c r="K37" s="638" t="s">
        <v>9</v>
      </c>
      <c r="L37" s="638" t="s">
        <v>9</v>
      </c>
      <c r="M37" s="1107" t="s">
        <v>9</v>
      </c>
      <c r="N37" s="1107" t="s">
        <v>9</v>
      </c>
      <c r="O37" s="1107" t="s">
        <v>9</v>
      </c>
      <c r="P37" s="1107" t="s">
        <v>9</v>
      </c>
      <c r="Q37" s="638" t="s">
        <v>9</v>
      </c>
      <c r="R37" s="678"/>
      <c r="S37" s="541"/>
    </row>
    <row r="38" spans="1:20" ht="11.25" customHeight="1">
      <c r="A38" s="531"/>
      <c r="B38" s="609"/>
      <c r="C38" s="1717" t="s">
        <v>122</v>
      </c>
      <c r="D38" s="1717"/>
      <c r="E38" s="638" t="s">
        <v>9</v>
      </c>
      <c r="F38" s="638" t="s">
        <v>9</v>
      </c>
      <c r="G38" s="638" t="s">
        <v>9</v>
      </c>
      <c r="H38" s="638" t="s">
        <v>9</v>
      </c>
      <c r="I38" s="638" t="s">
        <v>9</v>
      </c>
      <c r="J38" s="638">
        <v>22</v>
      </c>
      <c r="K38" s="638" t="s">
        <v>9</v>
      </c>
      <c r="L38" s="638" t="s">
        <v>9</v>
      </c>
      <c r="M38" s="1107" t="s">
        <v>9</v>
      </c>
      <c r="N38" s="1107" t="s">
        <v>9</v>
      </c>
      <c r="O38" s="1107" t="s">
        <v>9</v>
      </c>
      <c r="P38" s="1107" t="s">
        <v>9</v>
      </c>
      <c r="Q38" s="638" t="s">
        <v>9</v>
      </c>
      <c r="R38" s="678"/>
      <c r="S38" s="541"/>
    </row>
    <row r="39" spans="1:20" ht="11.25" customHeight="1">
      <c r="A39" s="531"/>
      <c r="B39" s="609"/>
      <c r="C39" s="1717" t="s">
        <v>121</v>
      </c>
      <c r="D39" s="1717"/>
      <c r="E39" s="638" t="s">
        <v>9</v>
      </c>
      <c r="F39" s="638" t="s">
        <v>9</v>
      </c>
      <c r="G39" s="638" t="s">
        <v>9</v>
      </c>
      <c r="H39" s="638" t="s">
        <v>9</v>
      </c>
      <c r="I39" s="638" t="s">
        <v>9</v>
      </c>
      <c r="J39" s="638" t="s">
        <v>9</v>
      </c>
      <c r="K39" s="638" t="s">
        <v>9</v>
      </c>
      <c r="L39" s="638" t="s">
        <v>9</v>
      </c>
      <c r="M39" s="1107" t="s">
        <v>9</v>
      </c>
      <c r="N39" s="1107" t="s">
        <v>9</v>
      </c>
      <c r="O39" s="1107" t="s">
        <v>9</v>
      </c>
      <c r="P39" s="1107" t="s">
        <v>9</v>
      </c>
      <c r="Q39" s="638" t="s">
        <v>9</v>
      </c>
      <c r="R39" s="678"/>
      <c r="S39" s="541"/>
    </row>
    <row r="40" spans="1:20" s="629" customFormat="1" ht="11.25" customHeight="1">
      <c r="A40" s="626"/>
      <c r="B40" s="627"/>
      <c r="C40" s="1717" t="s">
        <v>120</v>
      </c>
      <c r="D40" s="1717"/>
      <c r="E40" s="638" t="s">
        <v>9</v>
      </c>
      <c r="F40" s="638" t="s">
        <v>9</v>
      </c>
      <c r="G40" s="638" t="s">
        <v>9</v>
      </c>
      <c r="H40" s="638" t="s">
        <v>9</v>
      </c>
      <c r="I40" s="638" t="s">
        <v>9</v>
      </c>
      <c r="J40" s="638" t="s">
        <v>9</v>
      </c>
      <c r="K40" s="638" t="s">
        <v>9</v>
      </c>
      <c r="L40" s="638" t="s">
        <v>9</v>
      </c>
      <c r="M40" s="1107" t="s">
        <v>9</v>
      </c>
      <c r="N40" s="1107" t="s">
        <v>9</v>
      </c>
      <c r="O40" s="1107" t="s">
        <v>9</v>
      </c>
      <c r="P40" s="1107" t="s">
        <v>9</v>
      </c>
      <c r="Q40" s="638" t="s">
        <v>9</v>
      </c>
      <c r="R40" s="678"/>
      <c r="S40" s="605"/>
    </row>
    <row r="41" spans="1:20" s="629" customFormat="1" ht="11.25" customHeight="1">
      <c r="A41" s="626"/>
      <c r="B41" s="627"/>
      <c r="C41" s="1719" t="s">
        <v>119</v>
      </c>
      <c r="D41" s="1719"/>
      <c r="E41" s="638" t="s">
        <v>9</v>
      </c>
      <c r="F41" s="638" t="s">
        <v>9</v>
      </c>
      <c r="G41" s="638" t="s">
        <v>9</v>
      </c>
      <c r="H41" s="638" t="s">
        <v>9</v>
      </c>
      <c r="I41" s="638" t="s">
        <v>9</v>
      </c>
      <c r="J41" s="638" t="s">
        <v>9</v>
      </c>
      <c r="K41" s="638" t="s">
        <v>9</v>
      </c>
      <c r="L41" s="638" t="s">
        <v>9</v>
      </c>
      <c r="M41" s="1107" t="s">
        <v>9</v>
      </c>
      <c r="N41" s="1107" t="s">
        <v>9</v>
      </c>
      <c r="O41" s="1107" t="s">
        <v>9</v>
      </c>
      <c r="P41" s="1107" t="s">
        <v>9</v>
      </c>
      <c r="Q41" s="638" t="s">
        <v>9</v>
      </c>
      <c r="R41" s="678"/>
      <c r="S41" s="605"/>
    </row>
    <row r="42" spans="1:20" s="625" customFormat="1" ht="11.25" customHeight="1">
      <c r="A42" s="621"/>
      <c r="B42" s="640"/>
      <c r="C42" s="906" t="s">
        <v>361</v>
      </c>
      <c r="D42" s="601"/>
      <c r="E42" s="641">
        <v>48</v>
      </c>
      <c r="F42" s="641">
        <v>12</v>
      </c>
      <c r="G42" s="641">
        <v>35</v>
      </c>
      <c r="H42" s="641">
        <v>12</v>
      </c>
      <c r="I42" s="641">
        <v>12</v>
      </c>
      <c r="J42" s="641">
        <v>24.5</v>
      </c>
      <c r="K42" s="641">
        <v>30.8</v>
      </c>
      <c r="L42" s="641">
        <v>24</v>
      </c>
      <c r="M42" s="988">
        <v>21</v>
      </c>
      <c r="N42" s="988">
        <v>18.8</v>
      </c>
      <c r="O42" s="988">
        <v>13</v>
      </c>
      <c r="P42" s="988" t="s">
        <v>9</v>
      </c>
      <c r="Q42" s="988">
        <v>48</v>
      </c>
      <c r="R42" s="678"/>
      <c r="S42" s="624"/>
    </row>
    <row r="43" spans="1:20" s="625" customFormat="1" ht="10.5" customHeight="1">
      <c r="A43" s="621"/>
      <c r="B43" s="640"/>
      <c r="C43" s="906" t="s">
        <v>362</v>
      </c>
      <c r="D43" s="601"/>
      <c r="E43" s="636"/>
      <c r="F43" s="636"/>
      <c r="G43" s="636"/>
      <c r="H43" s="636"/>
      <c r="I43" s="636"/>
      <c r="J43" s="636"/>
      <c r="K43" s="636"/>
      <c r="L43" s="636"/>
      <c r="M43" s="641"/>
      <c r="N43" s="641"/>
      <c r="O43" s="641"/>
      <c r="P43" s="641"/>
      <c r="Q43" s="641"/>
      <c r="R43" s="678"/>
      <c r="S43" s="624"/>
    </row>
    <row r="44" spans="1:20" ht="9.75" customHeight="1">
      <c r="A44" s="531"/>
      <c r="B44" s="609"/>
      <c r="C44" s="642"/>
      <c r="D44" s="643" t="s">
        <v>118</v>
      </c>
      <c r="E44" s="645">
        <v>1.2</v>
      </c>
      <c r="F44" s="645">
        <v>1.1000000000000001</v>
      </c>
      <c r="G44" s="645">
        <v>1.1000000000000001</v>
      </c>
      <c r="H44" s="645">
        <v>0.9</v>
      </c>
      <c r="I44" s="645">
        <v>1.9</v>
      </c>
      <c r="J44" s="645">
        <v>0.8</v>
      </c>
      <c r="K44" s="645">
        <v>0.6</v>
      </c>
      <c r="L44" s="645">
        <v>0.6</v>
      </c>
      <c r="M44" s="802">
        <v>0.7</v>
      </c>
      <c r="N44" s="802">
        <v>1</v>
      </c>
      <c r="O44" s="802">
        <v>1.9</v>
      </c>
      <c r="P44" s="802" t="s">
        <v>9</v>
      </c>
      <c r="Q44" s="802">
        <v>0.6</v>
      </c>
      <c r="R44" s="678"/>
      <c r="S44" s="541"/>
      <c r="T44" s="603"/>
    </row>
    <row r="45" spans="1:20" ht="12.75" customHeight="1">
      <c r="A45" s="531"/>
      <c r="B45" s="609"/>
      <c r="C45" s="642"/>
      <c r="D45" s="644" t="s">
        <v>117</v>
      </c>
      <c r="E45" s="645">
        <v>-0.5</v>
      </c>
      <c r="F45" s="645">
        <v>-2.5</v>
      </c>
      <c r="G45" s="645">
        <v>-1.6</v>
      </c>
      <c r="H45" s="645">
        <v>-2.7</v>
      </c>
      <c r="I45" s="645">
        <v>-0.9</v>
      </c>
      <c r="J45" s="645">
        <v>-2</v>
      </c>
      <c r="K45" s="645">
        <v>-2</v>
      </c>
      <c r="L45" s="645">
        <v>-2.1</v>
      </c>
      <c r="M45" s="802">
        <v>-2</v>
      </c>
      <c r="N45" s="802">
        <v>-1.6</v>
      </c>
      <c r="O45" s="802">
        <v>0.3</v>
      </c>
      <c r="P45" s="802" t="s">
        <v>9</v>
      </c>
      <c r="Q45" s="802">
        <v>-1.1000000000000001</v>
      </c>
      <c r="R45" s="678"/>
      <c r="S45" s="541"/>
    </row>
    <row r="46" spans="1:20" s="545" customFormat="1" ht="30.75" customHeight="1">
      <c r="A46" s="543"/>
      <c r="B46" s="731"/>
      <c r="C46" s="1715" t="s">
        <v>295</v>
      </c>
      <c r="D46" s="1716"/>
      <c r="E46" s="1716"/>
      <c r="F46" s="1716"/>
      <c r="G46" s="1716"/>
      <c r="H46" s="1716"/>
      <c r="I46" s="1716"/>
      <c r="J46" s="1716"/>
      <c r="K46" s="1716"/>
      <c r="L46" s="1716"/>
      <c r="M46" s="1716"/>
      <c r="N46" s="1716"/>
      <c r="O46" s="1716"/>
      <c r="P46" s="1716"/>
      <c r="Q46" s="1716"/>
      <c r="R46" s="824"/>
      <c r="S46" s="544"/>
    </row>
    <row r="47" spans="1:20" ht="13.5" customHeight="1">
      <c r="A47" s="531"/>
      <c r="B47" s="609"/>
      <c r="C47" s="1200" t="s">
        <v>623</v>
      </c>
      <c r="D47" s="1176"/>
      <c r="E47" s="1177"/>
      <c r="F47" s="1177"/>
      <c r="G47" s="1177"/>
      <c r="H47" s="1177"/>
      <c r="I47" s="1177"/>
      <c r="J47" s="1177"/>
      <c r="K47" s="1177"/>
      <c r="L47" s="1177"/>
      <c r="M47" s="1177"/>
      <c r="N47" s="1177"/>
      <c r="O47" s="1177"/>
      <c r="P47" s="1177"/>
      <c r="Q47" s="1178"/>
      <c r="R47" s="678"/>
      <c r="S47" s="541"/>
    </row>
    <row r="48" spans="1:20" ht="3.75" customHeight="1">
      <c r="A48" s="531"/>
      <c r="B48" s="609"/>
      <c r="C48" s="1179"/>
      <c r="D48" s="1180"/>
      <c r="E48" s="1181"/>
      <c r="F48" s="1181"/>
      <c r="G48" s="1182"/>
      <c r="H48" s="1181"/>
      <c r="I48" s="1181"/>
      <c r="J48" s="1183"/>
      <c r="K48" s="1183"/>
      <c r="L48" s="1183"/>
      <c r="M48" s="1183"/>
      <c r="N48" s="1184"/>
      <c r="O48" s="1184"/>
      <c r="P48" s="1184"/>
      <c r="Q48" s="1184"/>
      <c r="R48" s="678"/>
      <c r="S48" s="541"/>
    </row>
    <row r="49" spans="1:21" ht="12.75" customHeight="1">
      <c r="A49" s="531"/>
      <c r="B49" s="609"/>
      <c r="C49" s="1694" t="s">
        <v>116</v>
      </c>
      <c r="D49" s="1694"/>
      <c r="E49" s="1695" t="s">
        <v>286</v>
      </c>
      <c r="F49" s="1695"/>
      <c r="G49" s="1696" t="s">
        <v>419</v>
      </c>
      <c r="H49" s="1696"/>
      <c r="I49" s="1698" t="s">
        <v>115</v>
      </c>
      <c r="J49" s="1699"/>
      <c r="K49" s="1699"/>
      <c r="L49" s="1699"/>
      <c r="M49" s="1700"/>
      <c r="N49" s="1699" t="s">
        <v>114</v>
      </c>
      <c r="O49" s="1699"/>
      <c r="P49" s="1699"/>
      <c r="Q49" s="1699"/>
      <c r="R49" s="678"/>
      <c r="S49" s="541"/>
    </row>
    <row r="50" spans="1:21" ht="12.75" customHeight="1">
      <c r="A50" s="531"/>
      <c r="B50" s="609"/>
      <c r="C50" s="1694"/>
      <c r="D50" s="1694"/>
      <c r="E50" s="1185" t="s">
        <v>70</v>
      </c>
      <c r="F50" s="1186" t="s">
        <v>113</v>
      </c>
      <c r="G50" s="1697"/>
      <c r="H50" s="1697"/>
      <c r="I50" s="1701" t="s">
        <v>112</v>
      </c>
      <c r="J50" s="1702"/>
      <c r="K50" s="1702" t="s">
        <v>111</v>
      </c>
      <c r="L50" s="1702"/>
      <c r="M50" s="1187" t="s">
        <v>110</v>
      </c>
      <c r="N50" s="1702" t="s">
        <v>112</v>
      </c>
      <c r="O50" s="1702"/>
      <c r="P50" s="1188" t="s">
        <v>111</v>
      </c>
      <c r="Q50" s="1188" t="s">
        <v>110</v>
      </c>
      <c r="R50" s="678"/>
      <c r="S50" s="541"/>
    </row>
    <row r="51" spans="1:21" ht="2.25" customHeight="1">
      <c r="A51" s="531"/>
      <c r="B51" s="609"/>
      <c r="C51" s="1189"/>
      <c r="D51" s="1189"/>
      <c r="E51" s="1190"/>
      <c r="F51" s="1191"/>
      <c r="G51" s="1192"/>
      <c r="H51" s="1192"/>
      <c r="I51" s="1193"/>
      <c r="J51" s="1194"/>
      <c r="K51" s="1194"/>
      <c r="L51" s="1194"/>
      <c r="M51" s="1195"/>
      <c r="N51" s="1194"/>
      <c r="O51" s="1194"/>
      <c r="P51" s="1194"/>
      <c r="Q51" s="1194"/>
      <c r="R51" s="678"/>
      <c r="S51" s="541"/>
    </row>
    <row r="52" spans="1:21" ht="22.5" customHeight="1">
      <c r="A52" s="531"/>
      <c r="B52" s="609"/>
      <c r="C52" s="1711" t="s">
        <v>668</v>
      </c>
      <c r="D52" s="1711"/>
      <c r="E52" s="1196">
        <v>250</v>
      </c>
      <c r="F52" s="1197">
        <f>+E52/Q19*100</f>
        <v>100</v>
      </c>
      <c r="G52" s="1712">
        <v>48</v>
      </c>
      <c r="H52" s="1712"/>
      <c r="I52" s="1713">
        <v>2.5</v>
      </c>
      <c r="J52" s="1714"/>
      <c r="K52" s="1714">
        <v>-4.3</v>
      </c>
      <c r="L52" s="1714"/>
      <c r="M52" s="1198">
        <v>7.1</v>
      </c>
      <c r="N52" s="1714">
        <v>0.6</v>
      </c>
      <c r="O52" s="1714"/>
      <c r="P52" s="1199">
        <v>-1.1000000000000001</v>
      </c>
      <c r="Q52" s="1199">
        <v>1.7</v>
      </c>
      <c r="R52" s="678"/>
      <c r="S52" s="541"/>
      <c r="U52" s="603"/>
    </row>
    <row r="53" spans="1:21" s="1233" customFormat="1" ht="16.5" customHeight="1">
      <c r="A53" s="1229"/>
      <c r="B53" s="1013"/>
      <c r="C53" s="646" t="s">
        <v>480</v>
      </c>
      <c r="D53" s="1230"/>
      <c r="E53" s="611"/>
      <c r="F53" s="611"/>
      <c r="G53" s="647"/>
      <c r="H53" s="647"/>
      <c r="I53" s="1231" t="s">
        <v>108</v>
      </c>
      <c r="J53" s="611"/>
      <c r="K53" s="611"/>
      <c r="L53" s="611"/>
      <c r="M53" s="611"/>
      <c r="N53" s="611"/>
      <c r="O53" s="611"/>
      <c r="P53" s="611" t="s">
        <v>107</v>
      </c>
      <c r="Q53" s="611"/>
      <c r="R53" s="1232"/>
      <c r="S53" s="647"/>
    </row>
    <row r="54" spans="1:21" s="593" customFormat="1" ht="12" customHeight="1" thickBot="1">
      <c r="A54" s="631"/>
      <c r="B54" s="648"/>
      <c r="C54" s="649"/>
      <c r="D54" s="650"/>
      <c r="E54" s="652"/>
      <c r="F54" s="652"/>
      <c r="G54" s="652"/>
      <c r="H54" s="652"/>
      <c r="I54" s="652"/>
      <c r="J54" s="652"/>
      <c r="K54" s="652"/>
      <c r="L54" s="652"/>
      <c r="M54" s="652"/>
      <c r="N54" s="652"/>
      <c r="O54" s="652"/>
      <c r="P54" s="652"/>
      <c r="Q54" s="612" t="s">
        <v>75</v>
      </c>
      <c r="R54" s="653"/>
      <c r="S54" s="654"/>
    </row>
    <row r="55" spans="1:21" ht="13.5" customHeight="1" thickBot="1">
      <c r="A55" s="531"/>
      <c r="B55" s="648"/>
      <c r="C55" s="1708" t="s">
        <v>360</v>
      </c>
      <c r="D55" s="1709"/>
      <c r="E55" s="1709"/>
      <c r="F55" s="1709"/>
      <c r="G55" s="1709"/>
      <c r="H55" s="1709"/>
      <c r="I55" s="1709"/>
      <c r="J55" s="1709"/>
      <c r="K55" s="1709"/>
      <c r="L55" s="1709"/>
      <c r="M55" s="1709"/>
      <c r="N55" s="1709"/>
      <c r="O55" s="1709"/>
      <c r="P55" s="1709"/>
      <c r="Q55" s="1710"/>
      <c r="R55" s="612"/>
      <c r="S55" s="596"/>
    </row>
    <row r="56" spans="1:21" ht="2.25" customHeight="1">
      <c r="A56" s="531"/>
      <c r="B56" s="648"/>
      <c r="C56" s="1704" t="s">
        <v>71</v>
      </c>
      <c r="D56" s="1705"/>
      <c r="E56" s="596"/>
      <c r="F56" s="596"/>
      <c r="G56" s="656"/>
      <c r="H56" s="656"/>
      <c r="I56" s="656"/>
      <c r="J56" s="656"/>
      <c r="K56" s="656"/>
      <c r="L56" s="656"/>
      <c r="M56" s="656"/>
      <c r="N56" s="656"/>
      <c r="O56" s="656"/>
      <c r="P56" s="656"/>
      <c r="Q56" s="656"/>
      <c r="R56" s="653"/>
      <c r="S56" s="596"/>
    </row>
    <row r="57" spans="1:21" ht="11.25" customHeight="1">
      <c r="A57" s="531"/>
      <c r="B57" s="609"/>
      <c r="C57" s="1705"/>
      <c r="D57" s="1705"/>
      <c r="E57" s="1624" t="s">
        <v>679</v>
      </c>
      <c r="F57" s="1624"/>
      <c r="G57" s="1169"/>
      <c r="H57" s="1169"/>
      <c r="I57" s="1169"/>
      <c r="J57" s="1169"/>
      <c r="K57" s="1169"/>
      <c r="L57" s="1169"/>
      <c r="M57" s="1175" t="s">
        <v>680</v>
      </c>
      <c r="N57" s="1169"/>
      <c r="O57" s="1169"/>
      <c r="P57" s="1169"/>
      <c r="Q57" s="1169"/>
      <c r="R57" s="541"/>
      <c r="S57" s="541"/>
    </row>
    <row r="58" spans="1:21" ht="10.5" customHeight="1">
      <c r="A58" s="531"/>
      <c r="B58" s="609"/>
      <c r="C58" s="546"/>
      <c r="D58" s="546"/>
      <c r="E58" s="595" t="s">
        <v>97</v>
      </c>
      <c r="F58" s="595" t="s">
        <v>96</v>
      </c>
      <c r="G58" s="595" t="s">
        <v>95</v>
      </c>
      <c r="H58" s="595" t="s">
        <v>106</v>
      </c>
      <c r="I58" s="595" t="s">
        <v>105</v>
      </c>
      <c r="J58" s="595" t="s">
        <v>104</v>
      </c>
      <c r="K58" s="595" t="s">
        <v>103</v>
      </c>
      <c r="L58" s="595" t="s">
        <v>102</v>
      </c>
      <c r="M58" s="595" t="s">
        <v>101</v>
      </c>
      <c r="N58" s="595" t="s">
        <v>100</v>
      </c>
      <c r="O58" s="595" t="s">
        <v>99</v>
      </c>
      <c r="P58" s="595" t="s">
        <v>98</v>
      </c>
      <c r="Q58" s="595" t="s">
        <v>97</v>
      </c>
      <c r="R58" s="678"/>
      <c r="S58" s="541"/>
    </row>
    <row r="59" spans="1:21" ht="9" customHeight="1">
      <c r="A59" s="531"/>
      <c r="B59" s="648"/>
      <c r="C59" s="1706" t="s">
        <v>94</v>
      </c>
      <c r="D59" s="1706"/>
      <c r="E59" s="741"/>
      <c r="F59" s="741"/>
      <c r="G59" s="741"/>
      <c r="H59" s="741"/>
      <c r="I59" s="741"/>
      <c r="J59" s="741"/>
      <c r="K59" s="741"/>
      <c r="L59" s="741"/>
      <c r="M59" s="741"/>
      <c r="N59" s="741"/>
      <c r="O59" s="741"/>
      <c r="P59" s="741"/>
      <c r="Q59" s="741"/>
      <c r="R59" s="653"/>
      <c r="S59" s="596"/>
    </row>
    <row r="60" spans="1:21" s="661" customFormat="1" ht="9.75" customHeight="1">
      <c r="A60" s="658"/>
      <c r="B60" s="659"/>
      <c r="C60" s="660" t="s">
        <v>93</v>
      </c>
      <c r="D60" s="560"/>
      <c r="E60" s="1168">
        <v>-0.32</v>
      </c>
      <c r="F60" s="1168">
        <v>0.01</v>
      </c>
      <c r="G60" s="1168">
        <v>-1.24</v>
      </c>
      <c r="H60" s="1168">
        <v>-0.12</v>
      </c>
      <c r="I60" s="1168">
        <v>1.65</v>
      </c>
      <c r="J60" s="1168">
        <v>0.01</v>
      </c>
      <c r="K60" s="1168">
        <v>0.17</v>
      </c>
      <c r="L60" s="1168">
        <v>0.05</v>
      </c>
      <c r="M60" s="1168">
        <v>-0.24</v>
      </c>
      <c r="N60" s="1168">
        <v>-0.74</v>
      </c>
      <c r="O60" s="1168">
        <v>0.59</v>
      </c>
      <c r="P60" s="1168">
        <v>-0.05</v>
      </c>
      <c r="Q60" s="1168">
        <v>-0.22</v>
      </c>
      <c r="R60" s="577"/>
      <c r="S60" s="577"/>
    </row>
    <row r="61" spans="1:21" s="661" customFormat="1" ht="9.75" customHeight="1">
      <c r="A61" s="658"/>
      <c r="B61" s="659"/>
      <c r="C61" s="660" t="s">
        <v>92</v>
      </c>
      <c r="D61" s="560"/>
      <c r="E61" s="1168">
        <v>1.89</v>
      </c>
      <c r="F61" s="1168">
        <v>1.92</v>
      </c>
      <c r="G61" s="1168">
        <v>0.17</v>
      </c>
      <c r="H61" s="1168">
        <v>-0.03</v>
      </c>
      <c r="I61" s="1168">
        <v>0.45</v>
      </c>
      <c r="J61" s="1168">
        <v>0.18</v>
      </c>
      <c r="K61" s="1168">
        <v>0.71</v>
      </c>
      <c r="L61" s="1168">
        <v>0.98</v>
      </c>
      <c r="M61" s="1168">
        <v>0.76</v>
      </c>
      <c r="N61" s="1168">
        <v>0.15</v>
      </c>
      <c r="O61" s="1168">
        <v>0.12</v>
      </c>
      <c r="P61" s="1168">
        <v>-0.25</v>
      </c>
      <c r="Q61" s="1168">
        <v>-0.15</v>
      </c>
      <c r="R61" s="577"/>
      <c r="S61" s="577"/>
    </row>
    <row r="62" spans="1:21" s="661" customFormat="1" ht="9.75" customHeight="1">
      <c r="A62" s="658"/>
      <c r="B62" s="659"/>
      <c r="C62" s="660" t="s">
        <v>303</v>
      </c>
      <c r="D62" s="560"/>
      <c r="E62" s="1168">
        <v>2.91</v>
      </c>
      <c r="F62" s="1168">
        <v>2.77</v>
      </c>
      <c r="G62" s="1168">
        <v>2.4900000000000002</v>
      </c>
      <c r="H62" s="1168">
        <v>2.19</v>
      </c>
      <c r="I62" s="1168">
        <v>1.96</v>
      </c>
      <c r="J62" s="1168">
        <v>1.73</v>
      </c>
      <c r="K62" s="1168">
        <v>1.56</v>
      </c>
      <c r="L62" s="1168">
        <v>1.42</v>
      </c>
      <c r="M62" s="1168">
        <v>1.25</v>
      </c>
      <c r="N62" s="1168">
        <v>1.01</v>
      </c>
      <c r="O62" s="1168">
        <v>0.78</v>
      </c>
      <c r="P62" s="1168">
        <v>0.59</v>
      </c>
      <c r="Q62" s="1168">
        <v>0.42</v>
      </c>
      <c r="R62" s="577"/>
      <c r="S62" s="577"/>
      <c r="T62" s="662"/>
    </row>
    <row r="63" spans="1:21" ht="11.25" customHeight="1">
      <c r="A63" s="531"/>
      <c r="B63" s="648"/>
      <c r="C63" s="791" t="s">
        <v>91</v>
      </c>
      <c r="D63" s="657"/>
      <c r="E63" s="663"/>
      <c r="F63" s="236"/>
      <c r="G63" s="719"/>
      <c r="H63" s="719"/>
      <c r="I63" s="719"/>
      <c r="J63" s="115"/>
      <c r="K63" s="663"/>
      <c r="L63" s="719"/>
      <c r="M63" s="719"/>
      <c r="N63" s="719"/>
      <c r="O63" s="719"/>
      <c r="P63" s="719"/>
      <c r="Q63" s="664"/>
      <c r="R63" s="653"/>
      <c r="S63" s="596"/>
    </row>
    <row r="64" spans="1:21" ht="10.5" customHeight="1">
      <c r="A64" s="531"/>
      <c r="B64" s="665"/>
      <c r="C64" s="607"/>
      <c r="D64" s="990" t="s">
        <v>681</v>
      </c>
      <c r="E64" s="798"/>
      <c r="F64" s="800"/>
      <c r="G64" s="109"/>
      <c r="H64" s="109"/>
      <c r="I64" s="109"/>
      <c r="J64" s="801">
        <v>11.111111111111116</v>
      </c>
      <c r="K64" s="663"/>
      <c r="L64" s="719"/>
      <c r="M64" s="719"/>
      <c r="N64" s="719"/>
      <c r="O64" s="719"/>
      <c r="P64" s="719"/>
      <c r="Q64" s="802">
        <f>+J64</f>
        <v>11.111111111111116</v>
      </c>
      <c r="R64" s="653"/>
      <c r="S64" s="596"/>
    </row>
    <row r="65" spans="1:19" ht="10.5" customHeight="1">
      <c r="A65" s="531"/>
      <c r="B65" s="666"/>
      <c r="C65" s="560"/>
      <c r="D65" s="803" t="s">
        <v>682</v>
      </c>
      <c r="E65" s="804"/>
      <c r="F65" s="804"/>
      <c r="G65" s="804"/>
      <c r="H65" s="804"/>
      <c r="I65" s="804"/>
      <c r="J65" s="801">
        <v>4.5175902441763505</v>
      </c>
      <c r="K65" s="663"/>
      <c r="L65" s="264"/>
      <c r="M65" s="719"/>
      <c r="N65" s="719"/>
      <c r="O65" s="719"/>
      <c r="P65" s="719"/>
      <c r="Q65" s="802">
        <f t="shared" ref="Q65:Q68" si="0">+J65</f>
        <v>4.5175902441763505</v>
      </c>
      <c r="R65" s="667"/>
      <c r="S65" s="667"/>
    </row>
    <row r="66" spans="1:19" ht="10.5" customHeight="1">
      <c r="A66" s="531"/>
      <c r="B66" s="666"/>
      <c r="C66" s="560"/>
      <c r="D66" s="803" t="s">
        <v>683</v>
      </c>
      <c r="E66" s="798"/>
      <c r="F66" s="237"/>
      <c r="G66" s="237"/>
      <c r="H66" s="109"/>
      <c r="I66" s="238"/>
      <c r="J66" s="801">
        <v>2.545556546217731</v>
      </c>
      <c r="K66" s="663"/>
      <c r="L66" s="264"/>
      <c r="M66" s="719"/>
      <c r="N66" s="719"/>
      <c r="O66" s="719"/>
      <c r="P66" s="719"/>
      <c r="Q66" s="802">
        <f t="shared" si="0"/>
        <v>2.545556546217731</v>
      </c>
      <c r="R66" s="668"/>
      <c r="S66" s="596"/>
    </row>
    <row r="67" spans="1:19" ht="10.5" customHeight="1">
      <c r="A67" s="531"/>
      <c r="B67" s="666"/>
      <c r="C67" s="560"/>
      <c r="D67" s="803" t="s">
        <v>684</v>
      </c>
      <c r="E67" s="805"/>
      <c r="F67" s="803"/>
      <c r="G67" s="803"/>
      <c r="H67" s="803"/>
      <c r="I67" s="803"/>
      <c r="J67" s="801">
        <v>2.4276397118376813</v>
      </c>
      <c r="K67" s="663"/>
      <c r="L67" s="264"/>
      <c r="M67" s="719"/>
      <c r="N67" s="719"/>
      <c r="O67" s="719"/>
      <c r="P67" s="719"/>
      <c r="Q67" s="802">
        <f t="shared" si="0"/>
        <v>2.4276397118376813</v>
      </c>
      <c r="R67" s="668"/>
      <c r="S67" s="596"/>
    </row>
    <row r="68" spans="1:19" ht="10.5" customHeight="1">
      <c r="A68" s="531"/>
      <c r="B68" s="666"/>
      <c r="C68" s="560"/>
      <c r="D68" s="806" t="s">
        <v>685</v>
      </c>
      <c r="E68" s="807"/>
      <c r="F68" s="807"/>
      <c r="G68" s="807"/>
      <c r="H68" s="807"/>
      <c r="I68" s="807"/>
      <c r="J68" s="801">
        <v>2.0895648589517313</v>
      </c>
      <c r="K68" s="663"/>
      <c r="L68" s="264"/>
      <c r="M68" s="719"/>
      <c r="N68" s="719"/>
      <c r="O68" s="719"/>
      <c r="P68" s="719"/>
      <c r="Q68" s="802">
        <f t="shared" si="0"/>
        <v>2.0895648589517313</v>
      </c>
      <c r="R68" s="668"/>
      <c r="S68" s="596"/>
    </row>
    <row r="69" spans="1:19" ht="9.75" customHeight="1">
      <c r="A69" s="531"/>
      <c r="B69" s="666"/>
      <c r="C69" s="560"/>
      <c r="D69" s="803" t="s">
        <v>686</v>
      </c>
      <c r="E69" s="237" t="s">
        <v>418</v>
      </c>
      <c r="F69" s="237" t="s">
        <v>418</v>
      </c>
      <c r="G69" s="237" t="s">
        <v>418</v>
      </c>
      <c r="H69" s="109"/>
      <c r="I69" s="238"/>
      <c r="J69" s="664">
        <v>-18.552002310976068</v>
      </c>
      <c r="K69" s="663"/>
      <c r="L69" s="264"/>
      <c r="M69" s="719"/>
      <c r="N69" s="719"/>
      <c r="O69" s="719"/>
      <c r="P69" s="719"/>
      <c r="Q69" s="663"/>
      <c r="R69" s="668"/>
      <c r="S69" s="596"/>
    </row>
    <row r="70" spans="1:19" ht="11.25" customHeight="1">
      <c r="A70" s="531"/>
      <c r="B70" s="666"/>
      <c r="C70" s="560"/>
      <c r="D70" s="803" t="s">
        <v>687</v>
      </c>
      <c r="E70" s="799"/>
      <c r="F70" s="238"/>
      <c r="G70" s="238"/>
      <c r="H70" s="109"/>
      <c r="I70" s="238"/>
      <c r="J70" s="664">
        <v>-6.7045087265675374</v>
      </c>
      <c r="K70" s="663"/>
      <c r="L70" s="264"/>
      <c r="M70" s="719"/>
      <c r="N70" s="719"/>
      <c r="O70" s="719"/>
      <c r="P70" s="719"/>
      <c r="Q70" s="808"/>
      <c r="R70" s="668"/>
      <c r="S70" s="596"/>
    </row>
    <row r="71" spans="1:19" ht="9.75" customHeight="1">
      <c r="A71" s="531"/>
      <c r="B71" s="666"/>
      <c r="C71" s="560"/>
      <c r="D71" s="803" t="s">
        <v>688</v>
      </c>
      <c r="E71" s="799"/>
      <c r="F71" s="238"/>
      <c r="G71" s="238"/>
      <c r="H71" s="109"/>
      <c r="I71" s="238"/>
      <c r="J71" s="664">
        <v>-6.2190115690142322</v>
      </c>
      <c r="K71" s="663"/>
      <c r="L71" s="264"/>
      <c r="M71" s="719"/>
      <c r="N71" s="719"/>
      <c r="O71" s="719"/>
      <c r="P71" s="719"/>
      <c r="Q71" s="808"/>
      <c r="R71" s="668"/>
      <c r="S71" s="596"/>
    </row>
    <row r="72" spans="1:19" ht="9.75" customHeight="1">
      <c r="A72" s="531"/>
      <c r="B72" s="666"/>
      <c r="C72" s="560"/>
      <c r="D72" s="803" t="s">
        <v>689</v>
      </c>
      <c r="E72" s="799"/>
      <c r="F72" s="238"/>
      <c r="G72" s="238"/>
      <c r="H72" s="109"/>
      <c r="I72" s="238"/>
      <c r="J72" s="664">
        <v>-2.7287169423418356</v>
      </c>
      <c r="K72" s="663"/>
      <c r="L72" s="264"/>
      <c r="M72" s="719"/>
      <c r="N72" s="719"/>
      <c r="O72" s="719"/>
      <c r="P72" s="719"/>
      <c r="Q72" s="808"/>
      <c r="R72" s="668"/>
      <c r="S72" s="596"/>
    </row>
    <row r="73" spans="1:19" ht="9.75" customHeight="1">
      <c r="A73" s="531"/>
      <c r="B73" s="666"/>
      <c r="C73" s="560"/>
      <c r="D73" s="803" t="s">
        <v>690</v>
      </c>
      <c r="E73" s="799"/>
      <c r="F73" s="237"/>
      <c r="G73" s="237"/>
      <c r="H73" s="109"/>
      <c r="I73" s="238"/>
      <c r="J73" s="664">
        <v>-2.3178474251738357</v>
      </c>
      <c r="K73" s="663"/>
      <c r="L73" s="264"/>
      <c r="M73" s="719"/>
      <c r="N73" s="719"/>
      <c r="O73" s="719"/>
      <c r="P73" s="719"/>
      <c r="Q73" s="663"/>
      <c r="R73" s="668"/>
      <c r="S73" s="596"/>
    </row>
    <row r="74" spans="1:19" ht="5.25" customHeight="1">
      <c r="A74" s="531"/>
      <c r="B74" s="666"/>
      <c r="C74" s="560"/>
      <c r="D74" s="669"/>
      <c r="E74" s="663"/>
      <c r="F74" s="237"/>
      <c r="G74" s="237"/>
      <c r="H74" s="109"/>
      <c r="I74" s="238"/>
      <c r="J74" s="664"/>
      <c r="K74" s="663"/>
      <c r="L74" s="264"/>
      <c r="M74" s="719"/>
      <c r="N74" s="719"/>
      <c r="O74" s="719"/>
      <c r="P74" s="719"/>
      <c r="Q74" s="663"/>
      <c r="R74" s="668"/>
      <c r="S74" s="596"/>
    </row>
    <row r="75" spans="1:19" ht="10.5" customHeight="1">
      <c r="A75" s="531"/>
      <c r="B75" s="670"/>
      <c r="C75" s="651" t="s">
        <v>279</v>
      </c>
      <c r="D75" s="669"/>
      <c r="E75" s="651"/>
      <c r="F75" s="651"/>
      <c r="G75" s="671" t="s">
        <v>90</v>
      </c>
      <c r="H75" s="651"/>
      <c r="I75" s="651"/>
      <c r="J75" s="651"/>
      <c r="K75" s="651"/>
      <c r="L75" s="651"/>
      <c r="M75" s="651"/>
      <c r="N75" s="651"/>
      <c r="O75" s="239"/>
      <c r="P75" s="239"/>
      <c r="Q75" s="239"/>
      <c r="R75" s="653"/>
      <c r="S75" s="596"/>
    </row>
    <row r="76" spans="1:19" ht="12.75" customHeight="1">
      <c r="A76" s="531"/>
      <c r="B76" s="317">
        <v>16</v>
      </c>
      <c r="C76" s="1707">
        <v>41609</v>
      </c>
      <c r="D76" s="1707"/>
      <c r="E76" s="672"/>
      <c r="F76" s="672"/>
      <c r="G76" s="541"/>
      <c r="H76" s="541"/>
      <c r="I76" s="541"/>
      <c r="J76" s="541"/>
      <c r="K76" s="541"/>
      <c r="L76" s="541"/>
      <c r="M76" s="541"/>
      <c r="N76" s="1703"/>
      <c r="O76" s="1703"/>
      <c r="P76" s="1703"/>
      <c r="Q76" s="1703"/>
      <c r="R76" s="673"/>
      <c r="S76" s="541"/>
    </row>
    <row r="79" spans="1:19" ht="18" customHeight="1"/>
    <row r="81" spans="2:18">
      <c r="F81" s="674"/>
      <c r="G81" s="674"/>
      <c r="H81" s="674"/>
      <c r="I81" s="674"/>
      <c r="J81" s="674"/>
      <c r="K81" s="674"/>
    </row>
    <row r="82" spans="2:18" ht="17.25" customHeight="1">
      <c r="F82" s="674"/>
      <c r="G82" s="674"/>
      <c r="H82" s="674"/>
      <c r="I82" s="674"/>
      <c r="J82" s="674"/>
      <c r="K82" s="674"/>
    </row>
    <row r="83" spans="2:18">
      <c r="F83" s="674"/>
      <c r="G83" s="674"/>
      <c r="H83" s="674"/>
      <c r="I83" s="674"/>
      <c r="J83" s="674"/>
      <c r="K83" s="674"/>
    </row>
    <row r="84" spans="2:18" ht="9" customHeight="1">
      <c r="F84" s="674"/>
      <c r="G84" s="674"/>
      <c r="H84" s="674"/>
      <c r="I84" s="674"/>
      <c r="J84" s="674"/>
      <c r="K84" s="674"/>
    </row>
    <row r="85" spans="2:18" ht="8.25" customHeight="1">
      <c r="F85" s="674"/>
      <c r="G85" s="674"/>
      <c r="H85" s="674"/>
      <c r="I85" s="674"/>
      <c r="J85" s="674"/>
      <c r="K85" s="674"/>
    </row>
    <row r="86" spans="2:18" ht="9.75" customHeight="1">
      <c r="F86" s="674"/>
      <c r="G86" s="674"/>
      <c r="H86" s="674"/>
      <c r="I86" s="674"/>
      <c r="J86" s="674"/>
      <c r="K86" s="674"/>
    </row>
    <row r="87" spans="2:18">
      <c r="F87" s="674"/>
      <c r="G87" s="674"/>
      <c r="H87" s="674"/>
      <c r="I87" s="674"/>
      <c r="J87" s="674"/>
      <c r="K87" s="674"/>
    </row>
    <row r="88" spans="2:18">
      <c r="F88" s="674"/>
      <c r="G88" s="674"/>
      <c r="H88" s="674"/>
      <c r="I88" s="674"/>
      <c r="J88" s="674"/>
      <c r="K88" s="674"/>
    </row>
    <row r="89" spans="2:18">
      <c r="F89" s="674"/>
      <c r="G89" s="674"/>
      <c r="H89" s="674"/>
      <c r="I89" s="674"/>
      <c r="J89" s="674"/>
      <c r="K89" s="674"/>
    </row>
    <row r="90" spans="2:18">
      <c r="F90" s="674"/>
      <c r="G90" s="674"/>
      <c r="H90" s="674"/>
      <c r="I90" s="674"/>
      <c r="J90" s="674"/>
      <c r="K90" s="674"/>
      <c r="R90" s="547"/>
    </row>
    <row r="91" spans="2:18">
      <c r="F91" s="674"/>
      <c r="G91" s="674"/>
      <c r="H91" s="674"/>
      <c r="I91" s="674"/>
      <c r="J91" s="674"/>
      <c r="K91" s="674"/>
    </row>
    <row r="92" spans="2:18">
      <c r="F92" s="674"/>
      <c r="G92" s="674"/>
      <c r="H92" s="674"/>
      <c r="I92" s="674"/>
      <c r="J92" s="674"/>
      <c r="K92" s="674"/>
    </row>
    <row r="93" spans="2:18">
      <c r="B93" s="674"/>
      <c r="C93" s="674"/>
      <c r="D93" s="675"/>
      <c r="E93" s="674"/>
      <c r="F93" s="674"/>
      <c r="G93" s="674"/>
      <c r="H93" s="674"/>
      <c r="I93" s="674"/>
      <c r="J93" s="674"/>
      <c r="K93" s="674"/>
    </row>
    <row r="94" spans="2:18">
      <c r="B94" s="674"/>
      <c r="C94" s="674"/>
      <c r="D94" s="674"/>
      <c r="E94" s="674"/>
      <c r="F94" s="674"/>
      <c r="G94" s="674"/>
      <c r="H94" s="674"/>
      <c r="I94" s="674"/>
      <c r="J94" s="674"/>
      <c r="K94" s="674"/>
    </row>
  </sheetData>
  <mergeCells count="50">
    <mergeCell ref="C30:D30"/>
    <mergeCell ref="C10:D10"/>
    <mergeCell ref="C20:D20"/>
    <mergeCell ref="C21:D21"/>
    <mergeCell ref="C22:D22"/>
    <mergeCell ref="C23:D23"/>
    <mergeCell ref="C24:D24"/>
    <mergeCell ref="C25:D25"/>
    <mergeCell ref="C26:D26"/>
    <mergeCell ref="C27:D27"/>
    <mergeCell ref="C28:D28"/>
    <mergeCell ref="C29:D29"/>
    <mergeCell ref="C1:F1"/>
    <mergeCell ref="C4:Q4"/>
    <mergeCell ref="C6:Q6"/>
    <mergeCell ref="C7:D8"/>
    <mergeCell ref="J1:O1"/>
    <mergeCell ref="G8:Q8"/>
    <mergeCell ref="E8:F8"/>
    <mergeCell ref="C46:Q46"/>
    <mergeCell ref="C31:D31"/>
    <mergeCell ref="C32:D32"/>
    <mergeCell ref="C33:D33"/>
    <mergeCell ref="C34:D34"/>
    <mergeCell ref="C35:D35"/>
    <mergeCell ref="C36:D36"/>
    <mergeCell ref="C37:D37"/>
    <mergeCell ref="C38:D38"/>
    <mergeCell ref="C39:D39"/>
    <mergeCell ref="C40:D40"/>
    <mergeCell ref="C41:D41"/>
    <mergeCell ref="C52:D52"/>
    <mergeCell ref="G52:H52"/>
    <mergeCell ref="I52:J52"/>
    <mergeCell ref="K52:L52"/>
    <mergeCell ref="N52:O52"/>
    <mergeCell ref="N76:Q76"/>
    <mergeCell ref="C56:D57"/>
    <mergeCell ref="C59:D59"/>
    <mergeCell ref="C76:D76"/>
    <mergeCell ref="C55:Q55"/>
    <mergeCell ref="E57:F57"/>
    <mergeCell ref="C49:D50"/>
    <mergeCell ref="E49:F49"/>
    <mergeCell ref="G49:H50"/>
    <mergeCell ref="I49:M49"/>
    <mergeCell ref="N49:Q49"/>
    <mergeCell ref="I50:J50"/>
    <mergeCell ref="K50:L50"/>
    <mergeCell ref="N50:O50"/>
  </mergeCells>
  <conditionalFormatting sqref="E58:Q58">
    <cfRule type="cellIs" dxfId="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3" tint="-0.249977111117893"/>
  </sheetPr>
  <dimension ref="A1:AK65"/>
  <sheetViews>
    <sheetView workbookViewId="0"/>
  </sheetViews>
  <sheetFormatPr defaultRowHeight="12.75"/>
  <cols>
    <col min="1" max="1" width="1" style="170" customWidth="1"/>
    <col min="2" max="2" width="2.5703125" style="583" customWidth="1"/>
    <col min="3" max="3" width="1" style="170" customWidth="1"/>
    <col min="4" max="4" width="21.42578125" style="170" customWidth="1"/>
    <col min="5" max="5" width="0.5703125" style="170" customWidth="1"/>
    <col min="6" max="6" width="7.42578125" style="170" customWidth="1"/>
    <col min="7" max="7" width="8" style="170" customWidth="1"/>
    <col min="8" max="14" width="8.28515625" style="170" customWidth="1"/>
    <col min="15" max="15" width="2.5703125" style="592" customWidth="1"/>
    <col min="16" max="16" width="1" style="592" customWidth="1"/>
    <col min="17" max="17" width="5.5703125" style="170" customWidth="1"/>
    <col min="18" max="18" width="8.7109375" style="347" bestFit="1" customWidth="1"/>
    <col min="19" max="154" width="9.140625" style="170"/>
    <col min="155" max="155" width="1" style="170" customWidth="1"/>
    <col min="156" max="156" width="2.5703125" style="170" customWidth="1"/>
    <col min="157" max="157" width="1" style="170" customWidth="1"/>
    <col min="158" max="158" width="20.42578125" style="170" customWidth="1"/>
    <col min="159" max="160" width="0.5703125" style="170" customWidth="1"/>
    <col min="161" max="161" width="5" style="170" customWidth="1"/>
    <col min="162" max="162" width="0.42578125" style="170" customWidth="1"/>
    <col min="163" max="163" width="5" style="170" customWidth="1"/>
    <col min="164" max="164" width="4.28515625" style="170" customWidth="1"/>
    <col min="165" max="165" width="5" style="170" customWidth="1"/>
    <col min="166" max="166" width="4.42578125" style="170" customWidth="1"/>
    <col min="167" max="168" width="5" style="170" customWidth="1"/>
    <col min="169" max="169" width="5.28515625" style="170" customWidth="1"/>
    <col min="170" max="170" width="4.85546875" style="170" customWidth="1"/>
    <col min="171" max="171" width="5" style="170" customWidth="1"/>
    <col min="172" max="172" width="5.28515625" style="170" customWidth="1"/>
    <col min="173" max="173" width="4.140625" style="170" customWidth="1"/>
    <col min="174" max="174" width="5" style="170" customWidth="1"/>
    <col min="175" max="176" width="5.42578125" style="170" customWidth="1"/>
    <col min="177" max="177" width="2.5703125" style="170" customWidth="1"/>
    <col min="178" max="178" width="1" style="170" customWidth="1"/>
    <col min="179" max="180" width="7.5703125" style="170" customWidth="1"/>
    <col min="181" max="181" width="1.85546875" style="170" customWidth="1"/>
    <col min="182" max="195" width="7.5703125" style="170" customWidth="1"/>
    <col min="196" max="410" width="9.140625" style="170"/>
    <col min="411" max="411" width="1" style="170" customWidth="1"/>
    <col min="412" max="412" width="2.5703125" style="170" customWidth="1"/>
    <col min="413" max="413" width="1" style="170" customWidth="1"/>
    <col min="414" max="414" width="20.42578125" style="170" customWidth="1"/>
    <col min="415" max="416" width="0.5703125" style="170" customWidth="1"/>
    <col min="417" max="417" width="5" style="170" customWidth="1"/>
    <col min="418" max="418" width="0.42578125" style="170" customWidth="1"/>
    <col min="419" max="419" width="5" style="170" customWidth="1"/>
    <col min="420" max="420" width="4.28515625" style="170" customWidth="1"/>
    <col min="421" max="421" width="5" style="170" customWidth="1"/>
    <col min="422" max="422" width="4.42578125" style="170" customWidth="1"/>
    <col min="423" max="424" width="5" style="170" customWidth="1"/>
    <col min="425" max="425" width="5.28515625" style="170" customWidth="1"/>
    <col min="426" max="426" width="4.85546875" style="170" customWidth="1"/>
    <col min="427" max="427" width="5" style="170" customWidth="1"/>
    <col min="428" max="428" width="5.28515625" style="170" customWidth="1"/>
    <col min="429" max="429" width="4.140625" style="170" customWidth="1"/>
    <col min="430" max="430" width="5" style="170" customWidth="1"/>
    <col min="431" max="432" width="5.42578125" style="170" customWidth="1"/>
    <col min="433" max="433" width="2.5703125" style="170" customWidth="1"/>
    <col min="434" max="434" width="1" style="170" customWidth="1"/>
    <col min="435" max="436" width="7.5703125" style="170" customWidth="1"/>
    <col min="437" max="437" width="1.85546875" style="170" customWidth="1"/>
    <col min="438" max="451" width="7.5703125" style="170" customWidth="1"/>
    <col min="452" max="666" width="9.140625" style="170"/>
    <col min="667" max="667" width="1" style="170" customWidth="1"/>
    <col min="668" max="668" width="2.5703125" style="170" customWidth="1"/>
    <col min="669" max="669" width="1" style="170" customWidth="1"/>
    <col min="670" max="670" width="20.42578125" style="170" customWidth="1"/>
    <col min="671" max="672" width="0.5703125" style="170" customWidth="1"/>
    <col min="673" max="673" width="5" style="170" customWidth="1"/>
    <col min="674" max="674" width="0.42578125" style="170" customWidth="1"/>
    <col min="675" max="675" width="5" style="170" customWidth="1"/>
    <col min="676" max="676" width="4.28515625" style="170" customWidth="1"/>
    <col min="677" max="677" width="5" style="170" customWidth="1"/>
    <col min="678" max="678" width="4.42578125" style="170" customWidth="1"/>
    <col min="679" max="680" width="5" style="170" customWidth="1"/>
    <col min="681" max="681" width="5.28515625" style="170" customWidth="1"/>
    <col min="682" max="682" width="4.85546875" style="170" customWidth="1"/>
    <col min="683" max="683" width="5" style="170" customWidth="1"/>
    <col min="684" max="684" width="5.28515625" style="170" customWidth="1"/>
    <col min="685" max="685" width="4.140625" style="170" customWidth="1"/>
    <col min="686" max="686" width="5" style="170" customWidth="1"/>
    <col min="687" max="688" width="5.42578125" style="170" customWidth="1"/>
    <col min="689" max="689" width="2.5703125" style="170" customWidth="1"/>
    <col min="690" max="690" width="1" style="170" customWidth="1"/>
    <col min="691" max="692" width="7.5703125" style="170" customWidth="1"/>
    <col min="693" max="693" width="1.85546875" style="170" customWidth="1"/>
    <col min="694" max="707" width="7.5703125" style="170" customWidth="1"/>
    <col min="708" max="922" width="9.140625" style="170"/>
    <col min="923" max="923" width="1" style="170" customWidth="1"/>
    <col min="924" max="924" width="2.5703125" style="170" customWidth="1"/>
    <col min="925" max="925" width="1" style="170" customWidth="1"/>
    <col min="926" max="926" width="20.42578125" style="170" customWidth="1"/>
    <col min="927" max="928" width="0.5703125" style="170" customWidth="1"/>
    <col min="929" max="929" width="5" style="170" customWidth="1"/>
    <col min="930" max="930" width="0.42578125" style="170" customWidth="1"/>
    <col min="931" max="931" width="5" style="170" customWidth="1"/>
    <col min="932" max="932" width="4.28515625" style="170" customWidth="1"/>
    <col min="933" max="933" width="5" style="170" customWidth="1"/>
    <col min="934" max="934" width="4.42578125" style="170" customWidth="1"/>
    <col min="935" max="936" width="5" style="170" customWidth="1"/>
    <col min="937" max="937" width="5.28515625" style="170" customWidth="1"/>
    <col min="938" max="938" width="4.85546875" style="170" customWidth="1"/>
    <col min="939" max="939" width="5" style="170" customWidth="1"/>
    <col min="940" max="940" width="5.28515625" style="170" customWidth="1"/>
    <col min="941" max="941" width="4.140625" style="170" customWidth="1"/>
    <col min="942" max="942" width="5" style="170" customWidth="1"/>
    <col min="943" max="944" width="5.42578125" style="170" customWidth="1"/>
    <col min="945" max="945" width="2.5703125" style="170" customWidth="1"/>
    <col min="946" max="946" width="1" style="170" customWidth="1"/>
    <col min="947" max="948" width="7.5703125" style="170" customWidth="1"/>
    <col min="949" max="949" width="1.85546875" style="170" customWidth="1"/>
    <col min="950" max="963" width="7.5703125" style="170" customWidth="1"/>
    <col min="964" max="1178" width="9.140625" style="170"/>
    <col min="1179" max="1179" width="1" style="170" customWidth="1"/>
    <col min="1180" max="1180" width="2.5703125" style="170" customWidth="1"/>
    <col min="1181" max="1181" width="1" style="170" customWidth="1"/>
    <col min="1182" max="1182" width="20.42578125" style="170" customWidth="1"/>
    <col min="1183" max="1184" width="0.5703125" style="170" customWidth="1"/>
    <col min="1185" max="1185" width="5" style="170" customWidth="1"/>
    <col min="1186" max="1186" width="0.42578125" style="170" customWidth="1"/>
    <col min="1187" max="1187" width="5" style="170" customWidth="1"/>
    <col min="1188" max="1188" width="4.28515625" style="170" customWidth="1"/>
    <col min="1189" max="1189" width="5" style="170" customWidth="1"/>
    <col min="1190" max="1190" width="4.42578125" style="170" customWidth="1"/>
    <col min="1191" max="1192" width="5" style="170" customWidth="1"/>
    <col min="1193" max="1193" width="5.28515625" style="170" customWidth="1"/>
    <col min="1194" max="1194" width="4.85546875" style="170" customWidth="1"/>
    <col min="1195" max="1195" width="5" style="170" customWidth="1"/>
    <col min="1196" max="1196" width="5.28515625" style="170" customWidth="1"/>
    <col min="1197" max="1197" width="4.140625" style="170" customWidth="1"/>
    <col min="1198" max="1198" width="5" style="170" customWidth="1"/>
    <col min="1199" max="1200" width="5.42578125" style="170" customWidth="1"/>
    <col min="1201" max="1201" width="2.5703125" style="170" customWidth="1"/>
    <col min="1202" max="1202" width="1" style="170" customWidth="1"/>
    <col min="1203" max="1204" width="7.5703125" style="170" customWidth="1"/>
    <col min="1205" max="1205" width="1.85546875" style="170" customWidth="1"/>
    <col min="1206" max="1219" width="7.5703125" style="170" customWidth="1"/>
    <col min="1220" max="1434" width="9.140625" style="170"/>
    <col min="1435" max="1435" width="1" style="170" customWidth="1"/>
    <col min="1436" max="1436" width="2.5703125" style="170" customWidth="1"/>
    <col min="1437" max="1437" width="1" style="170" customWidth="1"/>
    <col min="1438" max="1438" width="20.42578125" style="170" customWidth="1"/>
    <col min="1439" max="1440" width="0.5703125" style="170" customWidth="1"/>
    <col min="1441" max="1441" width="5" style="170" customWidth="1"/>
    <col min="1442" max="1442" width="0.42578125" style="170" customWidth="1"/>
    <col min="1443" max="1443" width="5" style="170" customWidth="1"/>
    <col min="1444" max="1444" width="4.28515625" style="170" customWidth="1"/>
    <col min="1445" max="1445" width="5" style="170" customWidth="1"/>
    <col min="1446" max="1446" width="4.42578125" style="170" customWidth="1"/>
    <col min="1447" max="1448" width="5" style="170" customWidth="1"/>
    <col min="1449" max="1449" width="5.28515625" style="170" customWidth="1"/>
    <col min="1450" max="1450" width="4.85546875" style="170" customWidth="1"/>
    <col min="1451" max="1451" width="5" style="170" customWidth="1"/>
    <col min="1452" max="1452" width="5.28515625" style="170" customWidth="1"/>
    <col min="1453" max="1453" width="4.140625" style="170" customWidth="1"/>
    <col min="1454" max="1454" width="5" style="170" customWidth="1"/>
    <col min="1455" max="1456" width="5.42578125" style="170" customWidth="1"/>
    <col min="1457" max="1457" width="2.5703125" style="170" customWidth="1"/>
    <col min="1458" max="1458" width="1" style="170" customWidth="1"/>
    <col min="1459" max="1460" width="7.5703125" style="170" customWidth="1"/>
    <col min="1461" max="1461" width="1.85546875" style="170" customWidth="1"/>
    <col min="1462" max="1475" width="7.5703125" style="170" customWidth="1"/>
    <col min="1476" max="1690" width="9.140625" style="170"/>
    <col min="1691" max="1691" width="1" style="170" customWidth="1"/>
    <col min="1692" max="1692" width="2.5703125" style="170" customWidth="1"/>
    <col min="1693" max="1693" width="1" style="170" customWidth="1"/>
    <col min="1694" max="1694" width="20.42578125" style="170" customWidth="1"/>
    <col min="1695" max="1696" width="0.5703125" style="170" customWidth="1"/>
    <col min="1697" max="1697" width="5" style="170" customWidth="1"/>
    <col min="1698" max="1698" width="0.42578125" style="170" customWidth="1"/>
    <col min="1699" max="1699" width="5" style="170" customWidth="1"/>
    <col min="1700" max="1700" width="4.28515625" style="170" customWidth="1"/>
    <col min="1701" max="1701" width="5" style="170" customWidth="1"/>
    <col min="1702" max="1702" width="4.42578125" style="170" customWidth="1"/>
    <col min="1703" max="1704" width="5" style="170" customWidth="1"/>
    <col min="1705" max="1705" width="5.28515625" style="170" customWidth="1"/>
    <col min="1706" max="1706" width="4.85546875" style="170" customWidth="1"/>
    <col min="1707" max="1707" width="5" style="170" customWidth="1"/>
    <col min="1708" max="1708" width="5.28515625" style="170" customWidth="1"/>
    <col min="1709" max="1709" width="4.140625" style="170" customWidth="1"/>
    <col min="1710" max="1710" width="5" style="170" customWidth="1"/>
    <col min="1711" max="1712" width="5.42578125" style="170" customWidth="1"/>
    <col min="1713" max="1713" width="2.5703125" style="170" customWidth="1"/>
    <col min="1714" max="1714" width="1" style="170" customWidth="1"/>
    <col min="1715" max="1716" width="7.5703125" style="170" customWidth="1"/>
    <col min="1717" max="1717" width="1.85546875" style="170" customWidth="1"/>
    <col min="1718" max="1731" width="7.5703125" style="170" customWidth="1"/>
    <col min="1732" max="1946" width="9.140625" style="170"/>
    <col min="1947" max="1947" width="1" style="170" customWidth="1"/>
    <col min="1948" max="1948" width="2.5703125" style="170" customWidth="1"/>
    <col min="1949" max="1949" width="1" style="170" customWidth="1"/>
    <col min="1950" max="1950" width="20.42578125" style="170" customWidth="1"/>
    <col min="1951" max="1952" width="0.5703125" style="170" customWidth="1"/>
    <col min="1953" max="1953" width="5" style="170" customWidth="1"/>
    <col min="1954" max="1954" width="0.42578125" style="170" customWidth="1"/>
    <col min="1955" max="1955" width="5" style="170" customWidth="1"/>
    <col min="1956" max="1956" width="4.28515625" style="170" customWidth="1"/>
    <col min="1957" max="1957" width="5" style="170" customWidth="1"/>
    <col min="1958" max="1958" width="4.42578125" style="170" customWidth="1"/>
    <col min="1959" max="1960" width="5" style="170" customWidth="1"/>
    <col min="1961" max="1961" width="5.28515625" style="170" customWidth="1"/>
    <col min="1962" max="1962" width="4.85546875" style="170" customWidth="1"/>
    <col min="1963" max="1963" width="5" style="170" customWidth="1"/>
    <col min="1964" max="1964" width="5.28515625" style="170" customWidth="1"/>
    <col min="1965" max="1965" width="4.140625" style="170" customWidth="1"/>
    <col min="1966" max="1966" width="5" style="170" customWidth="1"/>
    <col min="1967" max="1968" width="5.42578125" style="170" customWidth="1"/>
    <col min="1969" max="1969" width="2.5703125" style="170" customWidth="1"/>
    <col min="1970" max="1970" width="1" style="170" customWidth="1"/>
    <col min="1971" max="1972" width="7.5703125" style="170" customWidth="1"/>
    <col min="1973" max="1973" width="1.85546875" style="170" customWidth="1"/>
    <col min="1974" max="1987" width="7.5703125" style="170" customWidth="1"/>
    <col min="1988" max="2202" width="9.140625" style="170"/>
    <col min="2203" max="2203" width="1" style="170" customWidth="1"/>
    <col min="2204" max="2204" width="2.5703125" style="170" customWidth="1"/>
    <col min="2205" max="2205" width="1" style="170" customWidth="1"/>
    <col min="2206" max="2206" width="20.42578125" style="170" customWidth="1"/>
    <col min="2207" max="2208" width="0.5703125" style="170" customWidth="1"/>
    <col min="2209" max="2209" width="5" style="170" customWidth="1"/>
    <col min="2210" max="2210" width="0.42578125" style="170" customWidth="1"/>
    <col min="2211" max="2211" width="5" style="170" customWidth="1"/>
    <col min="2212" max="2212" width="4.28515625" style="170" customWidth="1"/>
    <col min="2213" max="2213" width="5" style="170" customWidth="1"/>
    <col min="2214" max="2214" width="4.42578125" style="170" customWidth="1"/>
    <col min="2215" max="2216" width="5" style="170" customWidth="1"/>
    <col min="2217" max="2217" width="5.28515625" style="170" customWidth="1"/>
    <col min="2218" max="2218" width="4.85546875" style="170" customWidth="1"/>
    <col min="2219" max="2219" width="5" style="170" customWidth="1"/>
    <col min="2220" max="2220" width="5.28515625" style="170" customWidth="1"/>
    <col min="2221" max="2221" width="4.140625" style="170" customWidth="1"/>
    <col min="2222" max="2222" width="5" style="170" customWidth="1"/>
    <col min="2223" max="2224" width="5.42578125" style="170" customWidth="1"/>
    <col min="2225" max="2225" width="2.5703125" style="170" customWidth="1"/>
    <col min="2226" max="2226" width="1" style="170" customWidth="1"/>
    <col min="2227" max="2228" width="7.5703125" style="170" customWidth="1"/>
    <col min="2229" max="2229" width="1.85546875" style="170" customWidth="1"/>
    <col min="2230" max="2243" width="7.5703125" style="170" customWidth="1"/>
    <col min="2244" max="2458" width="9.140625" style="170"/>
    <col min="2459" max="2459" width="1" style="170" customWidth="1"/>
    <col min="2460" max="2460" width="2.5703125" style="170" customWidth="1"/>
    <col min="2461" max="2461" width="1" style="170" customWidth="1"/>
    <col min="2462" max="2462" width="20.42578125" style="170" customWidth="1"/>
    <col min="2463" max="2464" width="0.5703125" style="170" customWidth="1"/>
    <col min="2465" max="2465" width="5" style="170" customWidth="1"/>
    <col min="2466" max="2466" width="0.42578125" style="170" customWidth="1"/>
    <col min="2467" max="2467" width="5" style="170" customWidth="1"/>
    <col min="2468" max="2468" width="4.28515625" style="170" customWidth="1"/>
    <col min="2469" max="2469" width="5" style="170" customWidth="1"/>
    <col min="2470" max="2470" width="4.42578125" style="170" customWidth="1"/>
    <col min="2471" max="2472" width="5" style="170" customWidth="1"/>
    <col min="2473" max="2473" width="5.28515625" style="170" customWidth="1"/>
    <col min="2474" max="2474" width="4.85546875" style="170" customWidth="1"/>
    <col min="2475" max="2475" width="5" style="170" customWidth="1"/>
    <col min="2476" max="2476" width="5.28515625" style="170" customWidth="1"/>
    <col min="2477" max="2477" width="4.140625" style="170" customWidth="1"/>
    <col min="2478" max="2478" width="5" style="170" customWidth="1"/>
    <col min="2479" max="2480" width="5.42578125" style="170" customWidth="1"/>
    <col min="2481" max="2481" width="2.5703125" style="170" customWidth="1"/>
    <col min="2482" max="2482" width="1" style="170" customWidth="1"/>
    <col min="2483" max="2484" width="7.5703125" style="170" customWidth="1"/>
    <col min="2485" max="2485" width="1.85546875" style="170" customWidth="1"/>
    <col min="2486" max="2499" width="7.5703125" style="170" customWidth="1"/>
    <col min="2500" max="2714" width="9.140625" style="170"/>
    <col min="2715" max="2715" width="1" style="170" customWidth="1"/>
    <col min="2716" max="2716" width="2.5703125" style="170" customWidth="1"/>
    <col min="2717" max="2717" width="1" style="170" customWidth="1"/>
    <col min="2718" max="2718" width="20.42578125" style="170" customWidth="1"/>
    <col min="2719" max="2720" width="0.5703125" style="170" customWidth="1"/>
    <col min="2721" max="2721" width="5" style="170" customWidth="1"/>
    <col min="2722" max="2722" width="0.42578125" style="170" customWidth="1"/>
    <col min="2723" max="2723" width="5" style="170" customWidth="1"/>
    <col min="2724" max="2724" width="4.28515625" style="170" customWidth="1"/>
    <col min="2725" max="2725" width="5" style="170" customWidth="1"/>
    <col min="2726" max="2726" width="4.42578125" style="170" customWidth="1"/>
    <col min="2727" max="2728" width="5" style="170" customWidth="1"/>
    <col min="2729" max="2729" width="5.28515625" style="170" customWidth="1"/>
    <col min="2730" max="2730" width="4.85546875" style="170" customWidth="1"/>
    <col min="2731" max="2731" width="5" style="170" customWidth="1"/>
    <col min="2732" max="2732" width="5.28515625" style="170" customWidth="1"/>
    <col min="2733" max="2733" width="4.140625" style="170" customWidth="1"/>
    <col min="2734" max="2734" width="5" style="170" customWidth="1"/>
    <col min="2735" max="2736" width="5.42578125" style="170" customWidth="1"/>
    <col min="2737" max="2737" width="2.5703125" style="170" customWidth="1"/>
    <col min="2738" max="2738" width="1" style="170" customWidth="1"/>
    <col min="2739" max="2740" width="7.5703125" style="170" customWidth="1"/>
    <col min="2741" max="2741" width="1.85546875" style="170" customWidth="1"/>
    <col min="2742" max="2755" width="7.5703125" style="170" customWidth="1"/>
    <col min="2756" max="2970" width="9.140625" style="170"/>
    <col min="2971" max="2971" width="1" style="170" customWidth="1"/>
    <col min="2972" max="2972" width="2.5703125" style="170" customWidth="1"/>
    <col min="2973" max="2973" width="1" style="170" customWidth="1"/>
    <col min="2974" max="2974" width="20.42578125" style="170" customWidth="1"/>
    <col min="2975" max="2976" width="0.5703125" style="170" customWidth="1"/>
    <col min="2977" max="2977" width="5" style="170" customWidth="1"/>
    <col min="2978" max="2978" width="0.42578125" style="170" customWidth="1"/>
    <col min="2979" max="2979" width="5" style="170" customWidth="1"/>
    <col min="2980" max="2980" width="4.28515625" style="170" customWidth="1"/>
    <col min="2981" max="2981" width="5" style="170" customWidth="1"/>
    <col min="2982" max="2982" width="4.42578125" style="170" customWidth="1"/>
    <col min="2983" max="2984" width="5" style="170" customWidth="1"/>
    <col min="2985" max="2985" width="5.28515625" style="170" customWidth="1"/>
    <col min="2986" max="2986" width="4.85546875" style="170" customWidth="1"/>
    <col min="2987" max="2987" width="5" style="170" customWidth="1"/>
    <col min="2988" max="2988" width="5.28515625" style="170" customWidth="1"/>
    <col min="2989" max="2989" width="4.140625" style="170" customWidth="1"/>
    <col min="2990" max="2990" width="5" style="170" customWidth="1"/>
    <col min="2991" max="2992" width="5.42578125" style="170" customWidth="1"/>
    <col min="2993" max="2993" width="2.5703125" style="170" customWidth="1"/>
    <col min="2994" max="2994" width="1" style="170" customWidth="1"/>
    <col min="2995" max="2996" width="7.5703125" style="170" customWidth="1"/>
    <col min="2997" max="2997" width="1.85546875" style="170" customWidth="1"/>
    <col min="2998" max="3011" width="7.5703125" style="170" customWidth="1"/>
    <col min="3012" max="3226" width="9.140625" style="170"/>
    <col min="3227" max="3227" width="1" style="170" customWidth="1"/>
    <col min="3228" max="3228" width="2.5703125" style="170" customWidth="1"/>
    <col min="3229" max="3229" width="1" style="170" customWidth="1"/>
    <col min="3230" max="3230" width="20.42578125" style="170" customWidth="1"/>
    <col min="3231" max="3232" width="0.5703125" style="170" customWidth="1"/>
    <col min="3233" max="3233" width="5" style="170" customWidth="1"/>
    <col min="3234" max="3234" width="0.42578125" style="170" customWidth="1"/>
    <col min="3235" max="3235" width="5" style="170" customWidth="1"/>
    <col min="3236" max="3236" width="4.28515625" style="170" customWidth="1"/>
    <col min="3237" max="3237" width="5" style="170" customWidth="1"/>
    <col min="3238" max="3238" width="4.42578125" style="170" customWidth="1"/>
    <col min="3239" max="3240" width="5" style="170" customWidth="1"/>
    <col min="3241" max="3241" width="5.28515625" style="170" customWidth="1"/>
    <col min="3242" max="3242" width="4.85546875" style="170" customWidth="1"/>
    <col min="3243" max="3243" width="5" style="170" customWidth="1"/>
    <col min="3244" max="3244" width="5.28515625" style="170" customWidth="1"/>
    <col min="3245" max="3245" width="4.140625" style="170" customWidth="1"/>
    <col min="3246" max="3246" width="5" style="170" customWidth="1"/>
    <col min="3247" max="3248" width="5.42578125" style="170" customWidth="1"/>
    <col min="3249" max="3249" width="2.5703125" style="170" customWidth="1"/>
    <col min="3250" max="3250" width="1" style="170" customWidth="1"/>
    <col min="3251" max="3252" width="7.5703125" style="170" customWidth="1"/>
    <col min="3253" max="3253" width="1.85546875" style="170" customWidth="1"/>
    <col min="3254" max="3267" width="7.5703125" style="170" customWidth="1"/>
    <col min="3268" max="3482" width="9.140625" style="170"/>
    <col min="3483" max="3483" width="1" style="170" customWidth="1"/>
    <col min="3484" max="3484" width="2.5703125" style="170" customWidth="1"/>
    <col min="3485" max="3485" width="1" style="170" customWidth="1"/>
    <col min="3486" max="3486" width="20.42578125" style="170" customWidth="1"/>
    <col min="3487" max="3488" width="0.5703125" style="170" customWidth="1"/>
    <col min="3489" max="3489" width="5" style="170" customWidth="1"/>
    <col min="3490" max="3490" width="0.42578125" style="170" customWidth="1"/>
    <col min="3491" max="3491" width="5" style="170" customWidth="1"/>
    <col min="3492" max="3492" width="4.28515625" style="170" customWidth="1"/>
    <col min="3493" max="3493" width="5" style="170" customWidth="1"/>
    <col min="3494" max="3494" width="4.42578125" style="170" customWidth="1"/>
    <col min="3495" max="3496" width="5" style="170" customWidth="1"/>
    <col min="3497" max="3497" width="5.28515625" style="170" customWidth="1"/>
    <col min="3498" max="3498" width="4.85546875" style="170" customWidth="1"/>
    <col min="3499" max="3499" width="5" style="170" customWidth="1"/>
    <col min="3500" max="3500" width="5.28515625" style="170" customWidth="1"/>
    <col min="3501" max="3501" width="4.140625" style="170" customWidth="1"/>
    <col min="3502" max="3502" width="5" style="170" customWidth="1"/>
    <col min="3503" max="3504" width="5.42578125" style="170" customWidth="1"/>
    <col min="3505" max="3505" width="2.5703125" style="170" customWidth="1"/>
    <col min="3506" max="3506" width="1" style="170" customWidth="1"/>
    <col min="3507" max="3508" width="7.5703125" style="170" customWidth="1"/>
    <col min="3509" max="3509" width="1.85546875" style="170" customWidth="1"/>
    <col min="3510" max="3523" width="7.5703125" style="170" customWidth="1"/>
    <col min="3524" max="3738" width="9.140625" style="170"/>
    <col min="3739" max="3739" width="1" style="170" customWidth="1"/>
    <col min="3740" max="3740" width="2.5703125" style="170" customWidth="1"/>
    <col min="3741" max="3741" width="1" style="170" customWidth="1"/>
    <col min="3742" max="3742" width="20.42578125" style="170" customWidth="1"/>
    <col min="3743" max="3744" width="0.5703125" style="170" customWidth="1"/>
    <col min="3745" max="3745" width="5" style="170" customWidth="1"/>
    <col min="3746" max="3746" width="0.42578125" style="170" customWidth="1"/>
    <col min="3747" max="3747" width="5" style="170" customWidth="1"/>
    <col min="3748" max="3748" width="4.28515625" style="170" customWidth="1"/>
    <col min="3749" max="3749" width="5" style="170" customWidth="1"/>
    <col min="3750" max="3750" width="4.42578125" style="170" customWidth="1"/>
    <col min="3751" max="3752" width="5" style="170" customWidth="1"/>
    <col min="3753" max="3753" width="5.28515625" style="170" customWidth="1"/>
    <col min="3754" max="3754" width="4.85546875" style="170" customWidth="1"/>
    <col min="3755" max="3755" width="5" style="170" customWidth="1"/>
    <col min="3756" max="3756" width="5.28515625" style="170" customWidth="1"/>
    <col min="3757" max="3757" width="4.140625" style="170" customWidth="1"/>
    <col min="3758" max="3758" width="5" style="170" customWidth="1"/>
    <col min="3759" max="3760" width="5.42578125" style="170" customWidth="1"/>
    <col min="3761" max="3761" width="2.5703125" style="170" customWidth="1"/>
    <col min="3762" max="3762" width="1" style="170" customWidth="1"/>
    <col min="3763" max="3764" width="7.5703125" style="170" customWidth="1"/>
    <col min="3765" max="3765" width="1.85546875" style="170" customWidth="1"/>
    <col min="3766" max="3779" width="7.5703125" style="170" customWidth="1"/>
    <col min="3780" max="3994" width="9.140625" style="170"/>
    <col min="3995" max="3995" width="1" style="170" customWidth="1"/>
    <col min="3996" max="3996" width="2.5703125" style="170" customWidth="1"/>
    <col min="3997" max="3997" width="1" style="170" customWidth="1"/>
    <col min="3998" max="3998" width="20.42578125" style="170" customWidth="1"/>
    <col min="3999" max="4000" width="0.5703125" style="170" customWidth="1"/>
    <col min="4001" max="4001" width="5" style="170" customWidth="1"/>
    <col min="4002" max="4002" width="0.42578125" style="170" customWidth="1"/>
    <col min="4003" max="4003" width="5" style="170" customWidth="1"/>
    <col min="4004" max="4004" width="4.28515625" style="170" customWidth="1"/>
    <col min="4005" max="4005" width="5" style="170" customWidth="1"/>
    <col min="4006" max="4006" width="4.42578125" style="170" customWidth="1"/>
    <col min="4007" max="4008" width="5" style="170" customWidth="1"/>
    <col min="4009" max="4009" width="5.28515625" style="170" customWidth="1"/>
    <col min="4010" max="4010" width="4.85546875" style="170" customWidth="1"/>
    <col min="4011" max="4011" width="5" style="170" customWidth="1"/>
    <col min="4012" max="4012" width="5.28515625" style="170" customWidth="1"/>
    <col min="4013" max="4013" width="4.140625" style="170" customWidth="1"/>
    <col min="4014" max="4014" width="5" style="170" customWidth="1"/>
    <col min="4015" max="4016" width="5.42578125" style="170" customWidth="1"/>
    <col min="4017" max="4017" width="2.5703125" style="170" customWidth="1"/>
    <col min="4018" max="4018" width="1" style="170" customWidth="1"/>
    <col min="4019" max="4020" width="7.5703125" style="170" customWidth="1"/>
    <col min="4021" max="4021" width="1.85546875" style="170" customWidth="1"/>
    <col min="4022" max="4035" width="7.5703125" style="170" customWidth="1"/>
    <col min="4036" max="4250" width="9.140625" style="170"/>
    <col min="4251" max="4251" width="1" style="170" customWidth="1"/>
    <col min="4252" max="4252" width="2.5703125" style="170" customWidth="1"/>
    <col min="4253" max="4253" width="1" style="170" customWidth="1"/>
    <col min="4254" max="4254" width="20.42578125" style="170" customWidth="1"/>
    <col min="4255" max="4256" width="0.5703125" style="170" customWidth="1"/>
    <col min="4257" max="4257" width="5" style="170" customWidth="1"/>
    <col min="4258" max="4258" width="0.42578125" style="170" customWidth="1"/>
    <col min="4259" max="4259" width="5" style="170" customWidth="1"/>
    <col min="4260" max="4260" width="4.28515625" style="170" customWidth="1"/>
    <col min="4261" max="4261" width="5" style="170" customWidth="1"/>
    <col min="4262" max="4262" width="4.42578125" style="170" customWidth="1"/>
    <col min="4263" max="4264" width="5" style="170" customWidth="1"/>
    <col min="4265" max="4265" width="5.28515625" style="170" customWidth="1"/>
    <col min="4266" max="4266" width="4.85546875" style="170" customWidth="1"/>
    <col min="4267" max="4267" width="5" style="170" customWidth="1"/>
    <col min="4268" max="4268" width="5.28515625" style="170" customWidth="1"/>
    <col min="4269" max="4269" width="4.140625" style="170" customWidth="1"/>
    <col min="4270" max="4270" width="5" style="170" customWidth="1"/>
    <col min="4271" max="4272" width="5.42578125" style="170" customWidth="1"/>
    <col min="4273" max="4273" width="2.5703125" style="170" customWidth="1"/>
    <col min="4274" max="4274" width="1" style="170" customWidth="1"/>
    <col min="4275" max="4276" width="7.5703125" style="170" customWidth="1"/>
    <col min="4277" max="4277" width="1.85546875" style="170" customWidth="1"/>
    <col min="4278" max="4291" width="7.5703125" style="170" customWidth="1"/>
    <col min="4292" max="4506" width="9.140625" style="170"/>
    <col min="4507" max="4507" width="1" style="170" customWidth="1"/>
    <col min="4508" max="4508" width="2.5703125" style="170" customWidth="1"/>
    <col min="4509" max="4509" width="1" style="170" customWidth="1"/>
    <col min="4510" max="4510" width="20.42578125" style="170" customWidth="1"/>
    <col min="4511" max="4512" width="0.5703125" style="170" customWidth="1"/>
    <col min="4513" max="4513" width="5" style="170" customWidth="1"/>
    <col min="4514" max="4514" width="0.42578125" style="170" customWidth="1"/>
    <col min="4515" max="4515" width="5" style="170" customWidth="1"/>
    <col min="4516" max="4516" width="4.28515625" style="170" customWidth="1"/>
    <col min="4517" max="4517" width="5" style="170" customWidth="1"/>
    <col min="4518" max="4518" width="4.42578125" style="170" customWidth="1"/>
    <col min="4519" max="4520" width="5" style="170" customWidth="1"/>
    <col min="4521" max="4521" width="5.28515625" style="170" customWidth="1"/>
    <col min="4522" max="4522" width="4.85546875" style="170" customWidth="1"/>
    <col min="4523" max="4523" width="5" style="170" customWidth="1"/>
    <col min="4524" max="4524" width="5.28515625" style="170" customWidth="1"/>
    <col min="4525" max="4525" width="4.140625" style="170" customWidth="1"/>
    <col min="4526" max="4526" width="5" style="170" customWidth="1"/>
    <col min="4527" max="4528" width="5.42578125" style="170" customWidth="1"/>
    <col min="4529" max="4529" width="2.5703125" style="170" customWidth="1"/>
    <col min="4530" max="4530" width="1" style="170" customWidth="1"/>
    <col min="4531" max="4532" width="7.5703125" style="170" customWidth="1"/>
    <col min="4533" max="4533" width="1.85546875" style="170" customWidth="1"/>
    <col min="4534" max="4547" width="7.5703125" style="170" customWidth="1"/>
    <col min="4548" max="4762" width="9.140625" style="170"/>
    <col min="4763" max="4763" width="1" style="170" customWidth="1"/>
    <col min="4764" max="4764" width="2.5703125" style="170" customWidth="1"/>
    <col min="4765" max="4765" width="1" style="170" customWidth="1"/>
    <col min="4766" max="4766" width="20.42578125" style="170" customWidth="1"/>
    <col min="4767" max="4768" width="0.5703125" style="170" customWidth="1"/>
    <col min="4769" max="4769" width="5" style="170" customWidth="1"/>
    <col min="4770" max="4770" width="0.42578125" style="170" customWidth="1"/>
    <col min="4771" max="4771" width="5" style="170" customWidth="1"/>
    <col min="4772" max="4772" width="4.28515625" style="170" customWidth="1"/>
    <col min="4773" max="4773" width="5" style="170" customWidth="1"/>
    <col min="4774" max="4774" width="4.42578125" style="170" customWidth="1"/>
    <col min="4775" max="4776" width="5" style="170" customWidth="1"/>
    <col min="4777" max="4777" width="5.28515625" style="170" customWidth="1"/>
    <col min="4778" max="4778" width="4.85546875" style="170" customWidth="1"/>
    <col min="4779" max="4779" width="5" style="170" customWidth="1"/>
    <col min="4780" max="4780" width="5.28515625" style="170" customWidth="1"/>
    <col min="4781" max="4781" width="4.140625" style="170" customWidth="1"/>
    <col min="4782" max="4782" width="5" style="170" customWidth="1"/>
    <col min="4783" max="4784" width="5.42578125" style="170" customWidth="1"/>
    <col min="4785" max="4785" width="2.5703125" style="170" customWidth="1"/>
    <col min="4786" max="4786" width="1" style="170" customWidth="1"/>
    <col min="4787" max="4788" width="7.5703125" style="170" customWidth="1"/>
    <col min="4789" max="4789" width="1.85546875" style="170" customWidth="1"/>
    <col min="4790" max="4803" width="7.5703125" style="170" customWidth="1"/>
    <col min="4804" max="5018" width="9.140625" style="170"/>
    <col min="5019" max="5019" width="1" style="170" customWidth="1"/>
    <col min="5020" max="5020" width="2.5703125" style="170" customWidth="1"/>
    <col min="5021" max="5021" width="1" style="170" customWidth="1"/>
    <col min="5022" max="5022" width="20.42578125" style="170" customWidth="1"/>
    <col min="5023" max="5024" width="0.5703125" style="170" customWidth="1"/>
    <col min="5025" max="5025" width="5" style="170" customWidth="1"/>
    <col min="5026" max="5026" width="0.42578125" style="170" customWidth="1"/>
    <col min="5027" max="5027" width="5" style="170" customWidth="1"/>
    <col min="5028" max="5028" width="4.28515625" style="170" customWidth="1"/>
    <col min="5029" max="5029" width="5" style="170" customWidth="1"/>
    <col min="5030" max="5030" width="4.42578125" style="170" customWidth="1"/>
    <col min="5031" max="5032" width="5" style="170" customWidth="1"/>
    <col min="5033" max="5033" width="5.28515625" style="170" customWidth="1"/>
    <col min="5034" max="5034" width="4.85546875" style="170" customWidth="1"/>
    <col min="5035" max="5035" width="5" style="170" customWidth="1"/>
    <col min="5036" max="5036" width="5.28515625" style="170" customWidth="1"/>
    <col min="5037" max="5037" width="4.140625" style="170" customWidth="1"/>
    <col min="5038" max="5038" width="5" style="170" customWidth="1"/>
    <col min="5039" max="5040" width="5.42578125" style="170" customWidth="1"/>
    <col min="5041" max="5041" width="2.5703125" style="170" customWidth="1"/>
    <col min="5042" max="5042" width="1" style="170" customWidth="1"/>
    <col min="5043" max="5044" width="7.5703125" style="170" customWidth="1"/>
    <col min="5045" max="5045" width="1.85546875" style="170" customWidth="1"/>
    <col min="5046" max="5059" width="7.5703125" style="170" customWidth="1"/>
    <col min="5060" max="5274" width="9.140625" style="170"/>
    <col min="5275" max="5275" width="1" style="170" customWidth="1"/>
    <col min="5276" max="5276" width="2.5703125" style="170" customWidth="1"/>
    <col min="5277" max="5277" width="1" style="170" customWidth="1"/>
    <col min="5278" max="5278" width="20.42578125" style="170" customWidth="1"/>
    <col min="5279" max="5280" width="0.5703125" style="170" customWidth="1"/>
    <col min="5281" max="5281" width="5" style="170" customWidth="1"/>
    <col min="5282" max="5282" width="0.42578125" style="170" customWidth="1"/>
    <col min="5283" max="5283" width="5" style="170" customWidth="1"/>
    <col min="5284" max="5284" width="4.28515625" style="170" customWidth="1"/>
    <col min="5285" max="5285" width="5" style="170" customWidth="1"/>
    <col min="5286" max="5286" width="4.42578125" style="170" customWidth="1"/>
    <col min="5287" max="5288" width="5" style="170" customWidth="1"/>
    <col min="5289" max="5289" width="5.28515625" style="170" customWidth="1"/>
    <col min="5290" max="5290" width="4.85546875" style="170" customWidth="1"/>
    <col min="5291" max="5291" width="5" style="170" customWidth="1"/>
    <col min="5292" max="5292" width="5.28515625" style="170" customWidth="1"/>
    <col min="5293" max="5293" width="4.140625" style="170" customWidth="1"/>
    <col min="5294" max="5294" width="5" style="170" customWidth="1"/>
    <col min="5295" max="5296" width="5.42578125" style="170" customWidth="1"/>
    <col min="5297" max="5297" width="2.5703125" style="170" customWidth="1"/>
    <col min="5298" max="5298" width="1" style="170" customWidth="1"/>
    <col min="5299" max="5300" width="7.5703125" style="170" customWidth="1"/>
    <col min="5301" max="5301" width="1.85546875" style="170" customWidth="1"/>
    <col min="5302" max="5315" width="7.5703125" style="170" customWidth="1"/>
    <col min="5316" max="5530" width="9.140625" style="170"/>
    <col min="5531" max="5531" width="1" style="170" customWidth="1"/>
    <col min="5532" max="5532" width="2.5703125" style="170" customWidth="1"/>
    <col min="5533" max="5533" width="1" style="170" customWidth="1"/>
    <col min="5534" max="5534" width="20.42578125" style="170" customWidth="1"/>
    <col min="5535" max="5536" width="0.5703125" style="170" customWidth="1"/>
    <col min="5537" max="5537" width="5" style="170" customWidth="1"/>
    <col min="5538" max="5538" width="0.42578125" style="170" customWidth="1"/>
    <col min="5539" max="5539" width="5" style="170" customWidth="1"/>
    <col min="5540" max="5540" width="4.28515625" style="170" customWidth="1"/>
    <col min="5541" max="5541" width="5" style="170" customWidth="1"/>
    <col min="5542" max="5542" width="4.42578125" style="170" customWidth="1"/>
    <col min="5543" max="5544" width="5" style="170" customWidth="1"/>
    <col min="5545" max="5545" width="5.28515625" style="170" customWidth="1"/>
    <col min="5546" max="5546" width="4.85546875" style="170" customWidth="1"/>
    <col min="5547" max="5547" width="5" style="170" customWidth="1"/>
    <col min="5548" max="5548" width="5.28515625" style="170" customWidth="1"/>
    <col min="5549" max="5549" width="4.140625" style="170" customWidth="1"/>
    <col min="5550" max="5550" width="5" style="170" customWidth="1"/>
    <col min="5551" max="5552" width="5.42578125" style="170" customWidth="1"/>
    <col min="5553" max="5553" width="2.5703125" style="170" customWidth="1"/>
    <col min="5554" max="5554" width="1" style="170" customWidth="1"/>
    <col min="5555" max="5556" width="7.5703125" style="170" customWidth="1"/>
    <col min="5557" max="5557" width="1.85546875" style="170" customWidth="1"/>
    <col min="5558" max="5571" width="7.5703125" style="170" customWidth="1"/>
    <col min="5572" max="5786" width="9.140625" style="170"/>
    <col min="5787" max="5787" width="1" style="170" customWidth="1"/>
    <col min="5788" max="5788" width="2.5703125" style="170" customWidth="1"/>
    <col min="5789" max="5789" width="1" style="170" customWidth="1"/>
    <col min="5790" max="5790" width="20.42578125" style="170" customWidth="1"/>
    <col min="5791" max="5792" width="0.5703125" style="170" customWidth="1"/>
    <col min="5793" max="5793" width="5" style="170" customWidth="1"/>
    <col min="5794" max="5794" width="0.42578125" style="170" customWidth="1"/>
    <col min="5795" max="5795" width="5" style="170" customWidth="1"/>
    <col min="5796" max="5796" width="4.28515625" style="170" customWidth="1"/>
    <col min="5797" max="5797" width="5" style="170" customWidth="1"/>
    <col min="5798" max="5798" width="4.42578125" style="170" customWidth="1"/>
    <col min="5799" max="5800" width="5" style="170" customWidth="1"/>
    <col min="5801" max="5801" width="5.28515625" style="170" customWidth="1"/>
    <col min="5802" max="5802" width="4.85546875" style="170" customWidth="1"/>
    <col min="5803" max="5803" width="5" style="170" customWidth="1"/>
    <col min="5804" max="5804" width="5.28515625" style="170" customWidth="1"/>
    <col min="5805" max="5805" width="4.140625" style="170" customWidth="1"/>
    <col min="5806" max="5806" width="5" style="170" customWidth="1"/>
    <col min="5807" max="5808" width="5.42578125" style="170" customWidth="1"/>
    <col min="5809" max="5809" width="2.5703125" style="170" customWidth="1"/>
    <col min="5810" max="5810" width="1" style="170" customWidth="1"/>
    <col min="5811" max="5812" width="7.5703125" style="170" customWidth="1"/>
    <col min="5813" max="5813" width="1.85546875" style="170" customWidth="1"/>
    <col min="5814" max="5827" width="7.5703125" style="170" customWidth="1"/>
    <col min="5828" max="6042" width="9.140625" style="170"/>
    <col min="6043" max="6043" width="1" style="170" customWidth="1"/>
    <col min="6044" max="6044" width="2.5703125" style="170" customWidth="1"/>
    <col min="6045" max="6045" width="1" style="170" customWidth="1"/>
    <col min="6046" max="6046" width="20.42578125" style="170" customWidth="1"/>
    <col min="6047" max="6048" width="0.5703125" style="170" customWidth="1"/>
    <col min="6049" max="6049" width="5" style="170" customWidth="1"/>
    <col min="6050" max="6050" width="0.42578125" style="170" customWidth="1"/>
    <col min="6051" max="6051" width="5" style="170" customWidth="1"/>
    <col min="6052" max="6052" width="4.28515625" style="170" customWidth="1"/>
    <col min="6053" max="6053" width="5" style="170" customWidth="1"/>
    <col min="6054" max="6054" width="4.42578125" style="170" customWidth="1"/>
    <col min="6055" max="6056" width="5" style="170" customWidth="1"/>
    <col min="6057" max="6057" width="5.28515625" style="170" customWidth="1"/>
    <col min="6058" max="6058" width="4.85546875" style="170" customWidth="1"/>
    <col min="6059" max="6059" width="5" style="170" customWidth="1"/>
    <col min="6060" max="6060" width="5.28515625" style="170" customWidth="1"/>
    <col min="6061" max="6061" width="4.140625" style="170" customWidth="1"/>
    <col min="6062" max="6062" width="5" style="170" customWidth="1"/>
    <col min="6063" max="6064" width="5.42578125" style="170" customWidth="1"/>
    <col min="6065" max="6065" width="2.5703125" style="170" customWidth="1"/>
    <col min="6066" max="6066" width="1" style="170" customWidth="1"/>
    <col min="6067" max="6068" width="7.5703125" style="170" customWidth="1"/>
    <col min="6069" max="6069" width="1.85546875" style="170" customWidth="1"/>
    <col min="6070" max="6083" width="7.5703125" style="170" customWidth="1"/>
    <col min="6084" max="6298" width="9.140625" style="170"/>
    <col min="6299" max="6299" width="1" style="170" customWidth="1"/>
    <col min="6300" max="6300" width="2.5703125" style="170" customWidth="1"/>
    <col min="6301" max="6301" width="1" style="170" customWidth="1"/>
    <col min="6302" max="6302" width="20.42578125" style="170" customWidth="1"/>
    <col min="6303" max="6304" width="0.5703125" style="170" customWidth="1"/>
    <col min="6305" max="6305" width="5" style="170" customWidth="1"/>
    <col min="6306" max="6306" width="0.42578125" style="170" customWidth="1"/>
    <col min="6307" max="6307" width="5" style="170" customWidth="1"/>
    <col min="6308" max="6308" width="4.28515625" style="170" customWidth="1"/>
    <col min="6309" max="6309" width="5" style="170" customWidth="1"/>
    <col min="6310" max="6310" width="4.42578125" style="170" customWidth="1"/>
    <col min="6311" max="6312" width="5" style="170" customWidth="1"/>
    <col min="6313" max="6313" width="5.28515625" style="170" customWidth="1"/>
    <col min="6314" max="6314" width="4.85546875" style="170" customWidth="1"/>
    <col min="6315" max="6315" width="5" style="170" customWidth="1"/>
    <col min="6316" max="6316" width="5.28515625" style="170" customWidth="1"/>
    <col min="6317" max="6317" width="4.140625" style="170" customWidth="1"/>
    <col min="6318" max="6318" width="5" style="170" customWidth="1"/>
    <col min="6319" max="6320" width="5.42578125" style="170" customWidth="1"/>
    <col min="6321" max="6321" width="2.5703125" style="170" customWidth="1"/>
    <col min="6322" max="6322" width="1" style="170" customWidth="1"/>
    <col min="6323" max="6324" width="7.5703125" style="170" customWidth="1"/>
    <col min="6325" max="6325" width="1.85546875" style="170" customWidth="1"/>
    <col min="6326" max="6339" width="7.5703125" style="170" customWidth="1"/>
    <col min="6340" max="6554" width="9.140625" style="170"/>
    <col min="6555" max="6555" width="1" style="170" customWidth="1"/>
    <col min="6556" max="6556" width="2.5703125" style="170" customWidth="1"/>
    <col min="6557" max="6557" width="1" style="170" customWidth="1"/>
    <col min="6558" max="6558" width="20.42578125" style="170" customWidth="1"/>
    <col min="6559" max="6560" width="0.5703125" style="170" customWidth="1"/>
    <col min="6561" max="6561" width="5" style="170" customWidth="1"/>
    <col min="6562" max="6562" width="0.42578125" style="170" customWidth="1"/>
    <col min="6563" max="6563" width="5" style="170" customWidth="1"/>
    <col min="6564" max="6564" width="4.28515625" style="170" customWidth="1"/>
    <col min="6565" max="6565" width="5" style="170" customWidth="1"/>
    <col min="6566" max="6566" width="4.42578125" style="170" customWidth="1"/>
    <col min="6567" max="6568" width="5" style="170" customWidth="1"/>
    <col min="6569" max="6569" width="5.28515625" style="170" customWidth="1"/>
    <col min="6570" max="6570" width="4.85546875" style="170" customWidth="1"/>
    <col min="6571" max="6571" width="5" style="170" customWidth="1"/>
    <col min="6572" max="6572" width="5.28515625" style="170" customWidth="1"/>
    <col min="6573" max="6573" width="4.140625" style="170" customWidth="1"/>
    <col min="6574" max="6574" width="5" style="170" customWidth="1"/>
    <col min="6575" max="6576" width="5.42578125" style="170" customWidth="1"/>
    <col min="6577" max="6577" width="2.5703125" style="170" customWidth="1"/>
    <col min="6578" max="6578" width="1" style="170" customWidth="1"/>
    <col min="6579" max="6580" width="7.5703125" style="170" customWidth="1"/>
    <col min="6581" max="6581" width="1.85546875" style="170" customWidth="1"/>
    <col min="6582" max="6595" width="7.5703125" style="170" customWidth="1"/>
    <col min="6596" max="6810" width="9.140625" style="170"/>
    <col min="6811" max="6811" width="1" style="170" customWidth="1"/>
    <col min="6812" max="6812" width="2.5703125" style="170" customWidth="1"/>
    <col min="6813" max="6813" width="1" style="170" customWidth="1"/>
    <col min="6814" max="6814" width="20.42578125" style="170" customWidth="1"/>
    <col min="6815" max="6816" width="0.5703125" style="170" customWidth="1"/>
    <col min="6817" max="6817" width="5" style="170" customWidth="1"/>
    <col min="6818" max="6818" width="0.42578125" style="170" customWidth="1"/>
    <col min="6819" max="6819" width="5" style="170" customWidth="1"/>
    <col min="6820" max="6820" width="4.28515625" style="170" customWidth="1"/>
    <col min="6821" max="6821" width="5" style="170" customWidth="1"/>
    <col min="6822" max="6822" width="4.42578125" style="170" customWidth="1"/>
    <col min="6823" max="6824" width="5" style="170" customWidth="1"/>
    <col min="6825" max="6825" width="5.28515625" style="170" customWidth="1"/>
    <col min="6826" max="6826" width="4.85546875" style="170" customWidth="1"/>
    <col min="6827" max="6827" width="5" style="170" customWidth="1"/>
    <col min="6828" max="6828" width="5.28515625" style="170" customWidth="1"/>
    <col min="6829" max="6829" width="4.140625" style="170" customWidth="1"/>
    <col min="6830" max="6830" width="5" style="170" customWidth="1"/>
    <col min="6831" max="6832" width="5.42578125" style="170" customWidth="1"/>
    <col min="6833" max="6833" width="2.5703125" style="170" customWidth="1"/>
    <col min="6834" max="6834" width="1" style="170" customWidth="1"/>
    <col min="6835" max="6836" width="7.5703125" style="170" customWidth="1"/>
    <col min="6837" max="6837" width="1.85546875" style="170" customWidth="1"/>
    <col min="6838" max="6851" width="7.5703125" style="170" customWidth="1"/>
    <col min="6852" max="7066" width="9.140625" style="170"/>
    <col min="7067" max="7067" width="1" style="170" customWidth="1"/>
    <col min="7068" max="7068" width="2.5703125" style="170" customWidth="1"/>
    <col min="7069" max="7069" width="1" style="170" customWidth="1"/>
    <col min="7070" max="7070" width="20.42578125" style="170" customWidth="1"/>
    <col min="7071" max="7072" width="0.5703125" style="170" customWidth="1"/>
    <col min="7073" max="7073" width="5" style="170" customWidth="1"/>
    <col min="7074" max="7074" width="0.42578125" style="170" customWidth="1"/>
    <col min="7075" max="7075" width="5" style="170" customWidth="1"/>
    <col min="7076" max="7076" width="4.28515625" style="170" customWidth="1"/>
    <col min="7077" max="7077" width="5" style="170" customWidth="1"/>
    <col min="7078" max="7078" width="4.42578125" style="170" customWidth="1"/>
    <col min="7079" max="7080" width="5" style="170" customWidth="1"/>
    <col min="7081" max="7081" width="5.28515625" style="170" customWidth="1"/>
    <col min="7082" max="7082" width="4.85546875" style="170" customWidth="1"/>
    <col min="7083" max="7083" width="5" style="170" customWidth="1"/>
    <col min="7084" max="7084" width="5.28515625" style="170" customWidth="1"/>
    <col min="7085" max="7085" width="4.140625" style="170" customWidth="1"/>
    <col min="7086" max="7086" width="5" style="170" customWidth="1"/>
    <col min="7087" max="7088" width="5.42578125" style="170" customWidth="1"/>
    <col min="7089" max="7089" width="2.5703125" style="170" customWidth="1"/>
    <col min="7090" max="7090" width="1" style="170" customWidth="1"/>
    <col min="7091" max="7092" width="7.5703125" style="170" customWidth="1"/>
    <col min="7093" max="7093" width="1.85546875" style="170" customWidth="1"/>
    <col min="7094" max="7107" width="7.5703125" style="170" customWidth="1"/>
    <col min="7108" max="7322" width="9.140625" style="170"/>
    <col min="7323" max="7323" width="1" style="170" customWidth="1"/>
    <col min="7324" max="7324" width="2.5703125" style="170" customWidth="1"/>
    <col min="7325" max="7325" width="1" style="170" customWidth="1"/>
    <col min="7326" max="7326" width="20.42578125" style="170" customWidth="1"/>
    <col min="7327" max="7328" width="0.5703125" style="170" customWidth="1"/>
    <col min="7329" max="7329" width="5" style="170" customWidth="1"/>
    <col min="7330" max="7330" width="0.42578125" style="170" customWidth="1"/>
    <col min="7331" max="7331" width="5" style="170" customWidth="1"/>
    <col min="7332" max="7332" width="4.28515625" style="170" customWidth="1"/>
    <col min="7333" max="7333" width="5" style="170" customWidth="1"/>
    <col min="7334" max="7334" width="4.42578125" style="170" customWidth="1"/>
    <col min="7335" max="7336" width="5" style="170" customWidth="1"/>
    <col min="7337" max="7337" width="5.28515625" style="170" customWidth="1"/>
    <col min="7338" max="7338" width="4.85546875" style="170" customWidth="1"/>
    <col min="7339" max="7339" width="5" style="170" customWidth="1"/>
    <col min="7340" max="7340" width="5.28515625" style="170" customWidth="1"/>
    <col min="7341" max="7341" width="4.140625" style="170" customWidth="1"/>
    <col min="7342" max="7342" width="5" style="170" customWidth="1"/>
    <col min="7343" max="7344" width="5.42578125" style="170" customWidth="1"/>
    <col min="7345" max="7345" width="2.5703125" style="170" customWidth="1"/>
    <col min="7346" max="7346" width="1" style="170" customWidth="1"/>
    <col min="7347" max="7348" width="7.5703125" style="170" customWidth="1"/>
    <col min="7349" max="7349" width="1.85546875" style="170" customWidth="1"/>
    <col min="7350" max="7363" width="7.5703125" style="170" customWidth="1"/>
    <col min="7364" max="7578" width="9.140625" style="170"/>
    <col min="7579" max="7579" width="1" style="170" customWidth="1"/>
    <col min="7580" max="7580" width="2.5703125" style="170" customWidth="1"/>
    <col min="7581" max="7581" width="1" style="170" customWidth="1"/>
    <col min="7582" max="7582" width="20.42578125" style="170" customWidth="1"/>
    <col min="7583" max="7584" width="0.5703125" style="170" customWidth="1"/>
    <col min="7585" max="7585" width="5" style="170" customWidth="1"/>
    <col min="7586" max="7586" width="0.42578125" style="170" customWidth="1"/>
    <col min="7587" max="7587" width="5" style="170" customWidth="1"/>
    <col min="7588" max="7588" width="4.28515625" style="170" customWidth="1"/>
    <col min="7589" max="7589" width="5" style="170" customWidth="1"/>
    <col min="7590" max="7590" width="4.42578125" style="170" customWidth="1"/>
    <col min="7591" max="7592" width="5" style="170" customWidth="1"/>
    <col min="7593" max="7593" width="5.28515625" style="170" customWidth="1"/>
    <col min="7594" max="7594" width="4.85546875" style="170" customWidth="1"/>
    <col min="7595" max="7595" width="5" style="170" customWidth="1"/>
    <col min="7596" max="7596" width="5.28515625" style="170" customWidth="1"/>
    <col min="7597" max="7597" width="4.140625" style="170" customWidth="1"/>
    <col min="7598" max="7598" width="5" style="170" customWidth="1"/>
    <col min="7599" max="7600" width="5.42578125" style="170" customWidth="1"/>
    <col min="7601" max="7601" width="2.5703125" style="170" customWidth="1"/>
    <col min="7602" max="7602" width="1" style="170" customWidth="1"/>
    <col min="7603" max="7604" width="7.5703125" style="170" customWidth="1"/>
    <col min="7605" max="7605" width="1.85546875" style="170" customWidth="1"/>
    <col min="7606" max="7619" width="7.5703125" style="170" customWidth="1"/>
    <col min="7620" max="7834" width="9.140625" style="170"/>
    <col min="7835" max="7835" width="1" style="170" customWidth="1"/>
    <col min="7836" max="7836" width="2.5703125" style="170" customWidth="1"/>
    <col min="7837" max="7837" width="1" style="170" customWidth="1"/>
    <col min="7838" max="7838" width="20.42578125" style="170" customWidth="1"/>
    <col min="7839" max="7840" width="0.5703125" style="170" customWidth="1"/>
    <col min="7841" max="7841" width="5" style="170" customWidth="1"/>
    <col min="7842" max="7842" width="0.42578125" style="170" customWidth="1"/>
    <col min="7843" max="7843" width="5" style="170" customWidth="1"/>
    <col min="7844" max="7844" width="4.28515625" style="170" customWidth="1"/>
    <col min="7845" max="7845" width="5" style="170" customWidth="1"/>
    <col min="7846" max="7846" width="4.42578125" style="170" customWidth="1"/>
    <col min="7847" max="7848" width="5" style="170" customWidth="1"/>
    <col min="7849" max="7849" width="5.28515625" style="170" customWidth="1"/>
    <col min="7850" max="7850" width="4.85546875" style="170" customWidth="1"/>
    <col min="7851" max="7851" width="5" style="170" customWidth="1"/>
    <col min="7852" max="7852" width="5.28515625" style="170" customWidth="1"/>
    <col min="7853" max="7853" width="4.140625" style="170" customWidth="1"/>
    <col min="7854" max="7854" width="5" style="170" customWidth="1"/>
    <col min="7855" max="7856" width="5.42578125" style="170" customWidth="1"/>
    <col min="7857" max="7857" width="2.5703125" style="170" customWidth="1"/>
    <col min="7858" max="7858" width="1" style="170" customWidth="1"/>
    <col min="7859" max="7860" width="7.5703125" style="170" customWidth="1"/>
    <col min="7861" max="7861" width="1.85546875" style="170" customWidth="1"/>
    <col min="7862" max="7875" width="7.5703125" style="170" customWidth="1"/>
    <col min="7876" max="8090" width="9.140625" style="170"/>
    <col min="8091" max="8091" width="1" style="170" customWidth="1"/>
    <col min="8092" max="8092" width="2.5703125" style="170" customWidth="1"/>
    <col min="8093" max="8093" width="1" style="170" customWidth="1"/>
    <col min="8094" max="8094" width="20.42578125" style="170" customWidth="1"/>
    <col min="8095" max="8096" width="0.5703125" style="170" customWidth="1"/>
    <col min="8097" max="8097" width="5" style="170" customWidth="1"/>
    <col min="8098" max="8098" width="0.42578125" style="170" customWidth="1"/>
    <col min="8099" max="8099" width="5" style="170" customWidth="1"/>
    <col min="8100" max="8100" width="4.28515625" style="170" customWidth="1"/>
    <col min="8101" max="8101" width="5" style="170" customWidth="1"/>
    <col min="8102" max="8102" width="4.42578125" style="170" customWidth="1"/>
    <col min="8103" max="8104" width="5" style="170" customWidth="1"/>
    <col min="8105" max="8105" width="5.28515625" style="170" customWidth="1"/>
    <col min="8106" max="8106" width="4.85546875" style="170" customWidth="1"/>
    <col min="8107" max="8107" width="5" style="170" customWidth="1"/>
    <col min="8108" max="8108" width="5.28515625" style="170" customWidth="1"/>
    <col min="8109" max="8109" width="4.140625" style="170" customWidth="1"/>
    <col min="8110" max="8110" width="5" style="170" customWidth="1"/>
    <col min="8111" max="8112" width="5.42578125" style="170" customWidth="1"/>
    <col min="8113" max="8113" width="2.5703125" style="170" customWidth="1"/>
    <col min="8114" max="8114" width="1" style="170" customWidth="1"/>
    <col min="8115" max="8116" width="7.5703125" style="170" customWidth="1"/>
    <col min="8117" max="8117" width="1.85546875" style="170" customWidth="1"/>
    <col min="8118" max="8131" width="7.5703125" style="170" customWidth="1"/>
    <col min="8132" max="8346" width="9.140625" style="170"/>
    <col min="8347" max="8347" width="1" style="170" customWidth="1"/>
    <col min="8348" max="8348" width="2.5703125" style="170" customWidth="1"/>
    <col min="8349" max="8349" width="1" style="170" customWidth="1"/>
    <col min="8350" max="8350" width="20.42578125" style="170" customWidth="1"/>
    <col min="8351" max="8352" width="0.5703125" style="170" customWidth="1"/>
    <col min="8353" max="8353" width="5" style="170" customWidth="1"/>
    <col min="8354" max="8354" width="0.42578125" style="170" customWidth="1"/>
    <col min="8355" max="8355" width="5" style="170" customWidth="1"/>
    <col min="8356" max="8356" width="4.28515625" style="170" customWidth="1"/>
    <col min="8357" max="8357" width="5" style="170" customWidth="1"/>
    <col min="8358" max="8358" width="4.42578125" style="170" customWidth="1"/>
    <col min="8359" max="8360" width="5" style="170" customWidth="1"/>
    <col min="8361" max="8361" width="5.28515625" style="170" customWidth="1"/>
    <col min="8362" max="8362" width="4.85546875" style="170" customWidth="1"/>
    <col min="8363" max="8363" width="5" style="170" customWidth="1"/>
    <col min="8364" max="8364" width="5.28515625" style="170" customWidth="1"/>
    <col min="8365" max="8365" width="4.140625" style="170" customWidth="1"/>
    <col min="8366" max="8366" width="5" style="170" customWidth="1"/>
    <col min="8367" max="8368" width="5.42578125" style="170" customWidth="1"/>
    <col min="8369" max="8369" width="2.5703125" style="170" customWidth="1"/>
    <col min="8370" max="8370" width="1" style="170" customWidth="1"/>
    <col min="8371" max="8372" width="7.5703125" style="170" customWidth="1"/>
    <col min="8373" max="8373" width="1.85546875" style="170" customWidth="1"/>
    <col min="8374" max="8387" width="7.5703125" style="170" customWidth="1"/>
    <col min="8388" max="8602" width="9.140625" style="170"/>
    <col min="8603" max="8603" width="1" style="170" customWidth="1"/>
    <col min="8604" max="8604" width="2.5703125" style="170" customWidth="1"/>
    <col min="8605" max="8605" width="1" style="170" customWidth="1"/>
    <col min="8606" max="8606" width="20.42578125" style="170" customWidth="1"/>
    <col min="8607" max="8608" width="0.5703125" style="170" customWidth="1"/>
    <col min="8609" max="8609" width="5" style="170" customWidth="1"/>
    <col min="8610" max="8610" width="0.42578125" style="170" customWidth="1"/>
    <col min="8611" max="8611" width="5" style="170" customWidth="1"/>
    <col min="8612" max="8612" width="4.28515625" style="170" customWidth="1"/>
    <col min="8613" max="8613" width="5" style="170" customWidth="1"/>
    <col min="8614" max="8614" width="4.42578125" style="170" customWidth="1"/>
    <col min="8615" max="8616" width="5" style="170" customWidth="1"/>
    <col min="8617" max="8617" width="5.28515625" style="170" customWidth="1"/>
    <col min="8618" max="8618" width="4.85546875" style="170" customWidth="1"/>
    <col min="8619" max="8619" width="5" style="170" customWidth="1"/>
    <col min="8620" max="8620" width="5.28515625" style="170" customWidth="1"/>
    <col min="8621" max="8621" width="4.140625" style="170" customWidth="1"/>
    <col min="8622" max="8622" width="5" style="170" customWidth="1"/>
    <col min="8623" max="8624" width="5.42578125" style="170" customWidth="1"/>
    <col min="8625" max="8625" width="2.5703125" style="170" customWidth="1"/>
    <col min="8626" max="8626" width="1" style="170" customWidth="1"/>
    <col min="8627" max="8628" width="7.5703125" style="170" customWidth="1"/>
    <col min="8629" max="8629" width="1.85546875" style="170" customWidth="1"/>
    <col min="8630" max="8643" width="7.5703125" style="170" customWidth="1"/>
    <col min="8644" max="8858" width="9.140625" style="170"/>
    <col min="8859" max="8859" width="1" style="170" customWidth="1"/>
    <col min="8860" max="8860" width="2.5703125" style="170" customWidth="1"/>
    <col min="8861" max="8861" width="1" style="170" customWidth="1"/>
    <col min="8862" max="8862" width="20.42578125" style="170" customWidth="1"/>
    <col min="8863" max="8864" width="0.5703125" style="170" customWidth="1"/>
    <col min="8865" max="8865" width="5" style="170" customWidth="1"/>
    <col min="8866" max="8866" width="0.42578125" style="170" customWidth="1"/>
    <col min="8867" max="8867" width="5" style="170" customWidth="1"/>
    <col min="8868" max="8868" width="4.28515625" style="170" customWidth="1"/>
    <col min="8869" max="8869" width="5" style="170" customWidth="1"/>
    <col min="8870" max="8870" width="4.42578125" style="170" customWidth="1"/>
    <col min="8871" max="8872" width="5" style="170" customWidth="1"/>
    <col min="8873" max="8873" width="5.28515625" style="170" customWidth="1"/>
    <col min="8874" max="8874" width="4.85546875" style="170" customWidth="1"/>
    <col min="8875" max="8875" width="5" style="170" customWidth="1"/>
    <col min="8876" max="8876" width="5.28515625" style="170" customWidth="1"/>
    <col min="8877" max="8877" width="4.140625" style="170" customWidth="1"/>
    <col min="8878" max="8878" width="5" style="170" customWidth="1"/>
    <col min="8879" max="8880" width="5.42578125" style="170" customWidth="1"/>
    <col min="8881" max="8881" width="2.5703125" style="170" customWidth="1"/>
    <col min="8882" max="8882" width="1" style="170" customWidth="1"/>
    <col min="8883" max="8884" width="7.5703125" style="170" customWidth="1"/>
    <col min="8885" max="8885" width="1.85546875" style="170" customWidth="1"/>
    <col min="8886" max="8899" width="7.5703125" style="170" customWidth="1"/>
    <col min="8900" max="9114" width="9.140625" style="170"/>
    <col min="9115" max="9115" width="1" style="170" customWidth="1"/>
    <col min="9116" max="9116" width="2.5703125" style="170" customWidth="1"/>
    <col min="9117" max="9117" width="1" style="170" customWidth="1"/>
    <col min="9118" max="9118" width="20.42578125" style="170" customWidth="1"/>
    <col min="9119" max="9120" width="0.5703125" style="170" customWidth="1"/>
    <col min="9121" max="9121" width="5" style="170" customWidth="1"/>
    <col min="9122" max="9122" width="0.42578125" style="170" customWidth="1"/>
    <col min="9123" max="9123" width="5" style="170" customWidth="1"/>
    <col min="9124" max="9124" width="4.28515625" style="170" customWidth="1"/>
    <col min="9125" max="9125" width="5" style="170" customWidth="1"/>
    <col min="9126" max="9126" width="4.42578125" style="170" customWidth="1"/>
    <col min="9127" max="9128" width="5" style="170" customWidth="1"/>
    <col min="9129" max="9129" width="5.28515625" style="170" customWidth="1"/>
    <col min="9130" max="9130" width="4.85546875" style="170" customWidth="1"/>
    <col min="9131" max="9131" width="5" style="170" customWidth="1"/>
    <col min="9132" max="9132" width="5.28515625" style="170" customWidth="1"/>
    <col min="9133" max="9133" width="4.140625" style="170" customWidth="1"/>
    <col min="9134" max="9134" width="5" style="170" customWidth="1"/>
    <col min="9135" max="9136" width="5.42578125" style="170" customWidth="1"/>
    <col min="9137" max="9137" width="2.5703125" style="170" customWidth="1"/>
    <col min="9138" max="9138" width="1" style="170" customWidth="1"/>
    <col min="9139" max="9140" width="7.5703125" style="170" customWidth="1"/>
    <col min="9141" max="9141" width="1.85546875" style="170" customWidth="1"/>
    <col min="9142" max="9155" width="7.5703125" style="170" customWidth="1"/>
    <col min="9156" max="9370" width="9.140625" style="170"/>
    <col min="9371" max="9371" width="1" style="170" customWidth="1"/>
    <col min="9372" max="9372" width="2.5703125" style="170" customWidth="1"/>
    <col min="9373" max="9373" width="1" style="170" customWidth="1"/>
    <col min="9374" max="9374" width="20.42578125" style="170" customWidth="1"/>
    <col min="9375" max="9376" width="0.5703125" style="170" customWidth="1"/>
    <col min="9377" max="9377" width="5" style="170" customWidth="1"/>
    <col min="9378" max="9378" width="0.42578125" style="170" customWidth="1"/>
    <col min="9379" max="9379" width="5" style="170" customWidth="1"/>
    <col min="9380" max="9380" width="4.28515625" style="170" customWidth="1"/>
    <col min="9381" max="9381" width="5" style="170" customWidth="1"/>
    <col min="9382" max="9382" width="4.42578125" style="170" customWidth="1"/>
    <col min="9383" max="9384" width="5" style="170" customWidth="1"/>
    <col min="9385" max="9385" width="5.28515625" style="170" customWidth="1"/>
    <col min="9386" max="9386" width="4.85546875" style="170" customWidth="1"/>
    <col min="9387" max="9387" width="5" style="170" customWidth="1"/>
    <col min="9388" max="9388" width="5.28515625" style="170" customWidth="1"/>
    <col min="9389" max="9389" width="4.140625" style="170" customWidth="1"/>
    <col min="9390" max="9390" width="5" style="170" customWidth="1"/>
    <col min="9391" max="9392" width="5.42578125" style="170" customWidth="1"/>
    <col min="9393" max="9393" width="2.5703125" style="170" customWidth="1"/>
    <col min="9394" max="9394" width="1" style="170" customWidth="1"/>
    <col min="9395" max="9396" width="7.5703125" style="170" customWidth="1"/>
    <col min="9397" max="9397" width="1.85546875" style="170" customWidth="1"/>
    <col min="9398" max="9411" width="7.5703125" style="170" customWidth="1"/>
    <col min="9412" max="9626" width="9.140625" style="170"/>
    <col min="9627" max="9627" width="1" style="170" customWidth="1"/>
    <col min="9628" max="9628" width="2.5703125" style="170" customWidth="1"/>
    <col min="9629" max="9629" width="1" style="170" customWidth="1"/>
    <col min="9630" max="9630" width="20.42578125" style="170" customWidth="1"/>
    <col min="9631" max="9632" width="0.5703125" style="170" customWidth="1"/>
    <col min="9633" max="9633" width="5" style="170" customWidth="1"/>
    <col min="9634" max="9634" width="0.42578125" style="170" customWidth="1"/>
    <col min="9635" max="9635" width="5" style="170" customWidth="1"/>
    <col min="9636" max="9636" width="4.28515625" style="170" customWidth="1"/>
    <col min="9637" max="9637" width="5" style="170" customWidth="1"/>
    <col min="9638" max="9638" width="4.42578125" style="170" customWidth="1"/>
    <col min="9639" max="9640" width="5" style="170" customWidth="1"/>
    <col min="9641" max="9641" width="5.28515625" style="170" customWidth="1"/>
    <col min="9642" max="9642" width="4.85546875" style="170" customWidth="1"/>
    <col min="9643" max="9643" width="5" style="170" customWidth="1"/>
    <col min="9644" max="9644" width="5.28515625" style="170" customWidth="1"/>
    <col min="9645" max="9645" width="4.140625" style="170" customWidth="1"/>
    <col min="9646" max="9646" width="5" style="170" customWidth="1"/>
    <col min="9647" max="9648" width="5.42578125" style="170" customWidth="1"/>
    <col min="9649" max="9649" width="2.5703125" style="170" customWidth="1"/>
    <col min="9650" max="9650" width="1" style="170" customWidth="1"/>
    <col min="9651" max="9652" width="7.5703125" style="170" customWidth="1"/>
    <col min="9653" max="9653" width="1.85546875" style="170" customWidth="1"/>
    <col min="9654" max="9667" width="7.5703125" style="170" customWidth="1"/>
    <col min="9668" max="9882" width="9.140625" style="170"/>
    <col min="9883" max="9883" width="1" style="170" customWidth="1"/>
    <col min="9884" max="9884" width="2.5703125" style="170" customWidth="1"/>
    <col min="9885" max="9885" width="1" style="170" customWidth="1"/>
    <col min="9886" max="9886" width="20.42578125" style="170" customWidth="1"/>
    <col min="9887" max="9888" width="0.5703125" style="170" customWidth="1"/>
    <col min="9889" max="9889" width="5" style="170" customWidth="1"/>
    <col min="9890" max="9890" width="0.42578125" style="170" customWidth="1"/>
    <col min="9891" max="9891" width="5" style="170" customWidth="1"/>
    <col min="9892" max="9892" width="4.28515625" style="170" customWidth="1"/>
    <col min="9893" max="9893" width="5" style="170" customWidth="1"/>
    <col min="9894" max="9894" width="4.42578125" style="170" customWidth="1"/>
    <col min="9895" max="9896" width="5" style="170" customWidth="1"/>
    <col min="9897" max="9897" width="5.28515625" style="170" customWidth="1"/>
    <col min="9898" max="9898" width="4.85546875" style="170" customWidth="1"/>
    <col min="9899" max="9899" width="5" style="170" customWidth="1"/>
    <col min="9900" max="9900" width="5.28515625" style="170" customWidth="1"/>
    <col min="9901" max="9901" width="4.140625" style="170" customWidth="1"/>
    <col min="9902" max="9902" width="5" style="170" customWidth="1"/>
    <col min="9903" max="9904" width="5.42578125" style="170" customWidth="1"/>
    <col min="9905" max="9905" width="2.5703125" style="170" customWidth="1"/>
    <col min="9906" max="9906" width="1" style="170" customWidth="1"/>
    <col min="9907" max="9908" width="7.5703125" style="170" customWidth="1"/>
    <col min="9909" max="9909" width="1.85546875" style="170" customWidth="1"/>
    <col min="9910" max="9923" width="7.5703125" style="170" customWidth="1"/>
    <col min="9924" max="10138" width="9.140625" style="170"/>
    <col min="10139" max="10139" width="1" style="170" customWidth="1"/>
    <col min="10140" max="10140" width="2.5703125" style="170" customWidth="1"/>
    <col min="10141" max="10141" width="1" style="170" customWidth="1"/>
    <col min="10142" max="10142" width="20.42578125" style="170" customWidth="1"/>
    <col min="10143" max="10144" width="0.5703125" style="170" customWidth="1"/>
    <col min="10145" max="10145" width="5" style="170" customWidth="1"/>
    <col min="10146" max="10146" width="0.42578125" style="170" customWidth="1"/>
    <col min="10147" max="10147" width="5" style="170" customWidth="1"/>
    <col min="10148" max="10148" width="4.28515625" style="170" customWidth="1"/>
    <col min="10149" max="10149" width="5" style="170" customWidth="1"/>
    <col min="10150" max="10150" width="4.42578125" style="170" customWidth="1"/>
    <col min="10151" max="10152" width="5" style="170" customWidth="1"/>
    <col min="10153" max="10153" width="5.28515625" style="170" customWidth="1"/>
    <col min="10154" max="10154" width="4.85546875" style="170" customWidth="1"/>
    <col min="10155" max="10155" width="5" style="170" customWidth="1"/>
    <col min="10156" max="10156" width="5.28515625" style="170" customWidth="1"/>
    <col min="10157" max="10157" width="4.140625" style="170" customWidth="1"/>
    <col min="10158" max="10158" width="5" style="170" customWidth="1"/>
    <col min="10159" max="10160" width="5.42578125" style="170" customWidth="1"/>
    <col min="10161" max="10161" width="2.5703125" style="170" customWidth="1"/>
    <col min="10162" max="10162" width="1" style="170" customWidth="1"/>
    <col min="10163" max="10164" width="7.5703125" style="170" customWidth="1"/>
    <col min="10165" max="10165" width="1.85546875" style="170" customWidth="1"/>
    <col min="10166" max="10179" width="7.5703125" style="170" customWidth="1"/>
    <col min="10180" max="10394" width="9.140625" style="170"/>
    <col min="10395" max="10395" width="1" style="170" customWidth="1"/>
    <col min="10396" max="10396" width="2.5703125" style="170" customWidth="1"/>
    <col min="10397" max="10397" width="1" style="170" customWidth="1"/>
    <col min="10398" max="10398" width="20.42578125" style="170" customWidth="1"/>
    <col min="10399" max="10400" width="0.5703125" style="170" customWidth="1"/>
    <col min="10401" max="10401" width="5" style="170" customWidth="1"/>
    <col min="10402" max="10402" width="0.42578125" style="170" customWidth="1"/>
    <col min="10403" max="10403" width="5" style="170" customWidth="1"/>
    <col min="10404" max="10404" width="4.28515625" style="170" customWidth="1"/>
    <col min="10405" max="10405" width="5" style="170" customWidth="1"/>
    <col min="10406" max="10406" width="4.42578125" style="170" customWidth="1"/>
    <col min="10407" max="10408" width="5" style="170" customWidth="1"/>
    <col min="10409" max="10409" width="5.28515625" style="170" customWidth="1"/>
    <col min="10410" max="10410" width="4.85546875" style="170" customWidth="1"/>
    <col min="10411" max="10411" width="5" style="170" customWidth="1"/>
    <col min="10412" max="10412" width="5.28515625" style="170" customWidth="1"/>
    <col min="10413" max="10413" width="4.140625" style="170" customWidth="1"/>
    <col min="10414" max="10414" width="5" style="170" customWidth="1"/>
    <col min="10415" max="10416" width="5.42578125" style="170" customWidth="1"/>
    <col min="10417" max="10417" width="2.5703125" style="170" customWidth="1"/>
    <col min="10418" max="10418" width="1" style="170" customWidth="1"/>
    <col min="10419" max="10420" width="7.5703125" style="170" customWidth="1"/>
    <col min="10421" max="10421" width="1.85546875" style="170" customWidth="1"/>
    <col min="10422" max="10435" width="7.5703125" style="170" customWidth="1"/>
    <col min="10436" max="10650" width="9.140625" style="170"/>
    <col min="10651" max="10651" width="1" style="170" customWidth="1"/>
    <col min="10652" max="10652" width="2.5703125" style="170" customWidth="1"/>
    <col min="10653" max="10653" width="1" style="170" customWidth="1"/>
    <col min="10654" max="10654" width="20.42578125" style="170" customWidth="1"/>
    <col min="10655" max="10656" width="0.5703125" style="170" customWidth="1"/>
    <col min="10657" max="10657" width="5" style="170" customWidth="1"/>
    <col min="10658" max="10658" width="0.42578125" style="170" customWidth="1"/>
    <col min="10659" max="10659" width="5" style="170" customWidth="1"/>
    <col min="10660" max="10660" width="4.28515625" style="170" customWidth="1"/>
    <col min="10661" max="10661" width="5" style="170" customWidth="1"/>
    <col min="10662" max="10662" width="4.42578125" style="170" customWidth="1"/>
    <col min="10663" max="10664" width="5" style="170" customWidth="1"/>
    <col min="10665" max="10665" width="5.28515625" style="170" customWidth="1"/>
    <col min="10666" max="10666" width="4.85546875" style="170" customWidth="1"/>
    <col min="10667" max="10667" width="5" style="170" customWidth="1"/>
    <col min="10668" max="10668" width="5.28515625" style="170" customWidth="1"/>
    <col min="10669" max="10669" width="4.140625" style="170" customWidth="1"/>
    <col min="10670" max="10670" width="5" style="170" customWidth="1"/>
    <col min="10671" max="10672" width="5.42578125" style="170" customWidth="1"/>
    <col min="10673" max="10673" width="2.5703125" style="170" customWidth="1"/>
    <col min="10674" max="10674" width="1" style="170" customWidth="1"/>
    <col min="10675" max="10676" width="7.5703125" style="170" customWidth="1"/>
    <col min="10677" max="10677" width="1.85546875" style="170" customWidth="1"/>
    <col min="10678" max="10691" width="7.5703125" style="170" customWidth="1"/>
    <col min="10692" max="10906" width="9.140625" style="170"/>
    <col min="10907" max="10907" width="1" style="170" customWidth="1"/>
    <col min="10908" max="10908" width="2.5703125" style="170" customWidth="1"/>
    <col min="10909" max="10909" width="1" style="170" customWidth="1"/>
    <col min="10910" max="10910" width="20.42578125" style="170" customWidth="1"/>
    <col min="10911" max="10912" width="0.5703125" style="170" customWidth="1"/>
    <col min="10913" max="10913" width="5" style="170" customWidth="1"/>
    <col min="10914" max="10914" width="0.42578125" style="170" customWidth="1"/>
    <col min="10915" max="10915" width="5" style="170" customWidth="1"/>
    <col min="10916" max="10916" width="4.28515625" style="170" customWidth="1"/>
    <col min="10917" max="10917" width="5" style="170" customWidth="1"/>
    <col min="10918" max="10918" width="4.42578125" style="170" customWidth="1"/>
    <col min="10919" max="10920" width="5" style="170" customWidth="1"/>
    <col min="10921" max="10921" width="5.28515625" style="170" customWidth="1"/>
    <col min="10922" max="10922" width="4.85546875" style="170" customWidth="1"/>
    <col min="10923" max="10923" width="5" style="170" customWidth="1"/>
    <col min="10924" max="10924" width="5.28515625" style="170" customWidth="1"/>
    <col min="10925" max="10925" width="4.140625" style="170" customWidth="1"/>
    <col min="10926" max="10926" width="5" style="170" customWidth="1"/>
    <col min="10927" max="10928" width="5.42578125" style="170" customWidth="1"/>
    <col min="10929" max="10929" width="2.5703125" style="170" customWidth="1"/>
    <col min="10930" max="10930" width="1" style="170" customWidth="1"/>
    <col min="10931" max="10932" width="7.5703125" style="170" customWidth="1"/>
    <col min="10933" max="10933" width="1.85546875" style="170" customWidth="1"/>
    <col min="10934" max="10947" width="7.5703125" style="170" customWidth="1"/>
    <col min="10948" max="11162" width="9.140625" style="170"/>
    <col min="11163" max="11163" width="1" style="170" customWidth="1"/>
    <col min="11164" max="11164" width="2.5703125" style="170" customWidth="1"/>
    <col min="11165" max="11165" width="1" style="170" customWidth="1"/>
    <col min="11166" max="11166" width="20.42578125" style="170" customWidth="1"/>
    <col min="11167" max="11168" width="0.5703125" style="170" customWidth="1"/>
    <col min="11169" max="11169" width="5" style="170" customWidth="1"/>
    <col min="11170" max="11170" width="0.42578125" style="170" customWidth="1"/>
    <col min="11171" max="11171" width="5" style="170" customWidth="1"/>
    <col min="11172" max="11172" width="4.28515625" style="170" customWidth="1"/>
    <col min="11173" max="11173" width="5" style="170" customWidth="1"/>
    <col min="11174" max="11174" width="4.42578125" style="170" customWidth="1"/>
    <col min="11175" max="11176" width="5" style="170" customWidth="1"/>
    <col min="11177" max="11177" width="5.28515625" style="170" customWidth="1"/>
    <col min="11178" max="11178" width="4.85546875" style="170" customWidth="1"/>
    <col min="11179" max="11179" width="5" style="170" customWidth="1"/>
    <col min="11180" max="11180" width="5.28515625" style="170" customWidth="1"/>
    <col min="11181" max="11181" width="4.140625" style="170" customWidth="1"/>
    <col min="11182" max="11182" width="5" style="170" customWidth="1"/>
    <col min="11183" max="11184" width="5.42578125" style="170" customWidth="1"/>
    <col min="11185" max="11185" width="2.5703125" style="170" customWidth="1"/>
    <col min="11186" max="11186" width="1" style="170" customWidth="1"/>
    <col min="11187" max="11188" width="7.5703125" style="170" customWidth="1"/>
    <col min="11189" max="11189" width="1.85546875" style="170" customWidth="1"/>
    <col min="11190" max="11203" width="7.5703125" style="170" customWidth="1"/>
    <col min="11204" max="11418" width="9.140625" style="170"/>
    <col min="11419" max="11419" width="1" style="170" customWidth="1"/>
    <col min="11420" max="11420" width="2.5703125" style="170" customWidth="1"/>
    <col min="11421" max="11421" width="1" style="170" customWidth="1"/>
    <col min="11422" max="11422" width="20.42578125" style="170" customWidth="1"/>
    <col min="11423" max="11424" width="0.5703125" style="170" customWidth="1"/>
    <col min="11425" max="11425" width="5" style="170" customWidth="1"/>
    <col min="11426" max="11426" width="0.42578125" style="170" customWidth="1"/>
    <col min="11427" max="11427" width="5" style="170" customWidth="1"/>
    <col min="11428" max="11428" width="4.28515625" style="170" customWidth="1"/>
    <col min="11429" max="11429" width="5" style="170" customWidth="1"/>
    <col min="11430" max="11430" width="4.42578125" style="170" customWidth="1"/>
    <col min="11431" max="11432" width="5" style="170" customWidth="1"/>
    <col min="11433" max="11433" width="5.28515625" style="170" customWidth="1"/>
    <col min="11434" max="11434" width="4.85546875" style="170" customWidth="1"/>
    <col min="11435" max="11435" width="5" style="170" customWidth="1"/>
    <col min="11436" max="11436" width="5.28515625" style="170" customWidth="1"/>
    <col min="11437" max="11437" width="4.140625" style="170" customWidth="1"/>
    <col min="11438" max="11438" width="5" style="170" customWidth="1"/>
    <col min="11439" max="11440" width="5.42578125" style="170" customWidth="1"/>
    <col min="11441" max="11441" width="2.5703125" style="170" customWidth="1"/>
    <col min="11442" max="11442" width="1" style="170" customWidth="1"/>
    <col min="11443" max="11444" width="7.5703125" style="170" customWidth="1"/>
    <col min="11445" max="11445" width="1.85546875" style="170" customWidth="1"/>
    <col min="11446" max="11459" width="7.5703125" style="170" customWidth="1"/>
    <col min="11460" max="11674" width="9.140625" style="170"/>
    <col min="11675" max="11675" width="1" style="170" customWidth="1"/>
    <col min="11676" max="11676" width="2.5703125" style="170" customWidth="1"/>
    <col min="11677" max="11677" width="1" style="170" customWidth="1"/>
    <col min="11678" max="11678" width="20.42578125" style="170" customWidth="1"/>
    <col min="11679" max="11680" width="0.5703125" style="170" customWidth="1"/>
    <col min="11681" max="11681" width="5" style="170" customWidth="1"/>
    <col min="11682" max="11682" width="0.42578125" style="170" customWidth="1"/>
    <col min="11683" max="11683" width="5" style="170" customWidth="1"/>
    <col min="11684" max="11684" width="4.28515625" style="170" customWidth="1"/>
    <col min="11685" max="11685" width="5" style="170" customWidth="1"/>
    <col min="11686" max="11686" width="4.42578125" style="170" customWidth="1"/>
    <col min="11687" max="11688" width="5" style="170" customWidth="1"/>
    <col min="11689" max="11689" width="5.28515625" style="170" customWidth="1"/>
    <col min="11690" max="11690" width="4.85546875" style="170" customWidth="1"/>
    <col min="11691" max="11691" width="5" style="170" customWidth="1"/>
    <col min="11692" max="11692" width="5.28515625" style="170" customWidth="1"/>
    <col min="11693" max="11693" width="4.140625" style="170" customWidth="1"/>
    <col min="11694" max="11694" width="5" style="170" customWidth="1"/>
    <col min="11695" max="11696" width="5.42578125" style="170" customWidth="1"/>
    <col min="11697" max="11697" width="2.5703125" style="170" customWidth="1"/>
    <col min="11698" max="11698" width="1" style="170" customWidth="1"/>
    <col min="11699" max="11700" width="7.5703125" style="170" customWidth="1"/>
    <col min="11701" max="11701" width="1.85546875" style="170" customWidth="1"/>
    <col min="11702" max="11715" width="7.5703125" style="170" customWidth="1"/>
    <col min="11716" max="11930" width="9.140625" style="170"/>
    <col min="11931" max="11931" width="1" style="170" customWidth="1"/>
    <col min="11932" max="11932" width="2.5703125" style="170" customWidth="1"/>
    <col min="11933" max="11933" width="1" style="170" customWidth="1"/>
    <col min="11934" max="11934" width="20.42578125" style="170" customWidth="1"/>
    <col min="11935" max="11936" width="0.5703125" style="170" customWidth="1"/>
    <col min="11937" max="11937" width="5" style="170" customWidth="1"/>
    <col min="11938" max="11938" width="0.42578125" style="170" customWidth="1"/>
    <col min="11939" max="11939" width="5" style="170" customWidth="1"/>
    <col min="11940" max="11940" width="4.28515625" style="170" customWidth="1"/>
    <col min="11941" max="11941" width="5" style="170" customWidth="1"/>
    <col min="11942" max="11942" width="4.42578125" style="170" customWidth="1"/>
    <col min="11943" max="11944" width="5" style="170" customWidth="1"/>
    <col min="11945" max="11945" width="5.28515625" style="170" customWidth="1"/>
    <col min="11946" max="11946" width="4.85546875" style="170" customWidth="1"/>
    <col min="11947" max="11947" width="5" style="170" customWidth="1"/>
    <col min="11948" max="11948" width="5.28515625" style="170" customWidth="1"/>
    <col min="11949" max="11949" width="4.140625" style="170" customWidth="1"/>
    <col min="11950" max="11950" width="5" style="170" customWidth="1"/>
    <col min="11951" max="11952" width="5.42578125" style="170" customWidth="1"/>
    <col min="11953" max="11953" width="2.5703125" style="170" customWidth="1"/>
    <col min="11954" max="11954" width="1" style="170" customWidth="1"/>
    <col min="11955" max="11956" width="7.5703125" style="170" customWidth="1"/>
    <col min="11957" max="11957" width="1.85546875" style="170" customWidth="1"/>
    <col min="11958" max="11971" width="7.5703125" style="170" customWidth="1"/>
    <col min="11972" max="12186" width="9.140625" style="170"/>
    <col min="12187" max="12187" width="1" style="170" customWidth="1"/>
    <col min="12188" max="12188" width="2.5703125" style="170" customWidth="1"/>
    <col min="12189" max="12189" width="1" style="170" customWidth="1"/>
    <col min="12190" max="12190" width="20.42578125" style="170" customWidth="1"/>
    <col min="12191" max="12192" width="0.5703125" style="170" customWidth="1"/>
    <col min="12193" max="12193" width="5" style="170" customWidth="1"/>
    <col min="12194" max="12194" width="0.42578125" style="170" customWidth="1"/>
    <col min="12195" max="12195" width="5" style="170" customWidth="1"/>
    <col min="12196" max="12196" width="4.28515625" style="170" customWidth="1"/>
    <col min="12197" max="12197" width="5" style="170" customWidth="1"/>
    <col min="12198" max="12198" width="4.42578125" style="170" customWidth="1"/>
    <col min="12199" max="12200" width="5" style="170" customWidth="1"/>
    <col min="12201" max="12201" width="5.28515625" style="170" customWidth="1"/>
    <col min="12202" max="12202" width="4.85546875" style="170" customWidth="1"/>
    <col min="12203" max="12203" width="5" style="170" customWidth="1"/>
    <col min="12204" max="12204" width="5.28515625" style="170" customWidth="1"/>
    <col min="12205" max="12205" width="4.140625" style="170" customWidth="1"/>
    <col min="12206" max="12206" width="5" style="170" customWidth="1"/>
    <col min="12207" max="12208" width="5.42578125" style="170" customWidth="1"/>
    <col min="12209" max="12209" width="2.5703125" style="170" customWidth="1"/>
    <col min="12210" max="12210" width="1" style="170" customWidth="1"/>
    <col min="12211" max="12212" width="7.5703125" style="170" customWidth="1"/>
    <col min="12213" max="12213" width="1.85546875" style="170" customWidth="1"/>
    <col min="12214" max="12227" width="7.5703125" style="170" customWidth="1"/>
    <col min="12228" max="12442" width="9.140625" style="170"/>
    <col min="12443" max="12443" width="1" style="170" customWidth="1"/>
    <col min="12444" max="12444" width="2.5703125" style="170" customWidth="1"/>
    <col min="12445" max="12445" width="1" style="170" customWidth="1"/>
    <col min="12446" max="12446" width="20.42578125" style="170" customWidth="1"/>
    <col min="12447" max="12448" width="0.5703125" style="170" customWidth="1"/>
    <col min="12449" max="12449" width="5" style="170" customWidth="1"/>
    <col min="12450" max="12450" width="0.42578125" style="170" customWidth="1"/>
    <col min="12451" max="12451" width="5" style="170" customWidth="1"/>
    <col min="12452" max="12452" width="4.28515625" style="170" customWidth="1"/>
    <col min="12453" max="12453" width="5" style="170" customWidth="1"/>
    <col min="12454" max="12454" width="4.42578125" style="170" customWidth="1"/>
    <col min="12455" max="12456" width="5" style="170" customWidth="1"/>
    <col min="12457" max="12457" width="5.28515625" style="170" customWidth="1"/>
    <col min="12458" max="12458" width="4.85546875" style="170" customWidth="1"/>
    <col min="12459" max="12459" width="5" style="170" customWidth="1"/>
    <col min="12460" max="12460" width="5.28515625" style="170" customWidth="1"/>
    <col min="12461" max="12461" width="4.140625" style="170" customWidth="1"/>
    <col min="12462" max="12462" width="5" style="170" customWidth="1"/>
    <col min="12463" max="12464" width="5.42578125" style="170" customWidth="1"/>
    <col min="12465" max="12465" width="2.5703125" style="170" customWidth="1"/>
    <col min="12466" max="12466" width="1" style="170" customWidth="1"/>
    <col min="12467" max="12468" width="7.5703125" style="170" customWidth="1"/>
    <col min="12469" max="12469" width="1.85546875" style="170" customWidth="1"/>
    <col min="12470" max="12483" width="7.5703125" style="170" customWidth="1"/>
    <col min="12484" max="12698" width="9.140625" style="170"/>
    <col min="12699" max="12699" width="1" style="170" customWidth="1"/>
    <col min="12700" max="12700" width="2.5703125" style="170" customWidth="1"/>
    <col min="12701" max="12701" width="1" style="170" customWidth="1"/>
    <col min="12702" max="12702" width="20.42578125" style="170" customWidth="1"/>
    <col min="12703" max="12704" width="0.5703125" style="170" customWidth="1"/>
    <col min="12705" max="12705" width="5" style="170" customWidth="1"/>
    <col min="12706" max="12706" width="0.42578125" style="170" customWidth="1"/>
    <col min="12707" max="12707" width="5" style="170" customWidth="1"/>
    <col min="12708" max="12708" width="4.28515625" style="170" customWidth="1"/>
    <col min="12709" max="12709" width="5" style="170" customWidth="1"/>
    <col min="12710" max="12710" width="4.42578125" style="170" customWidth="1"/>
    <col min="12711" max="12712" width="5" style="170" customWidth="1"/>
    <col min="12713" max="12713" width="5.28515625" style="170" customWidth="1"/>
    <col min="12714" max="12714" width="4.85546875" style="170" customWidth="1"/>
    <col min="12715" max="12715" width="5" style="170" customWidth="1"/>
    <col min="12716" max="12716" width="5.28515625" style="170" customWidth="1"/>
    <col min="12717" max="12717" width="4.140625" style="170" customWidth="1"/>
    <col min="12718" max="12718" width="5" style="170" customWidth="1"/>
    <col min="12719" max="12720" width="5.42578125" style="170" customWidth="1"/>
    <col min="12721" max="12721" width="2.5703125" style="170" customWidth="1"/>
    <col min="12722" max="12722" width="1" style="170" customWidth="1"/>
    <col min="12723" max="12724" width="7.5703125" style="170" customWidth="1"/>
    <col min="12725" max="12725" width="1.85546875" style="170" customWidth="1"/>
    <col min="12726" max="12739" width="7.5703125" style="170" customWidth="1"/>
    <col min="12740" max="12954" width="9.140625" style="170"/>
    <col min="12955" max="12955" width="1" style="170" customWidth="1"/>
    <col min="12956" max="12956" width="2.5703125" style="170" customWidth="1"/>
    <col min="12957" max="12957" width="1" style="170" customWidth="1"/>
    <col min="12958" max="12958" width="20.42578125" style="170" customWidth="1"/>
    <col min="12959" max="12960" width="0.5703125" style="170" customWidth="1"/>
    <col min="12961" max="12961" width="5" style="170" customWidth="1"/>
    <col min="12962" max="12962" width="0.42578125" style="170" customWidth="1"/>
    <col min="12963" max="12963" width="5" style="170" customWidth="1"/>
    <col min="12964" max="12964" width="4.28515625" style="170" customWidth="1"/>
    <col min="12965" max="12965" width="5" style="170" customWidth="1"/>
    <col min="12966" max="12966" width="4.42578125" style="170" customWidth="1"/>
    <col min="12967" max="12968" width="5" style="170" customWidth="1"/>
    <col min="12969" max="12969" width="5.28515625" style="170" customWidth="1"/>
    <col min="12970" max="12970" width="4.85546875" style="170" customWidth="1"/>
    <col min="12971" max="12971" width="5" style="170" customWidth="1"/>
    <col min="12972" max="12972" width="5.28515625" style="170" customWidth="1"/>
    <col min="12973" max="12973" width="4.140625" style="170" customWidth="1"/>
    <col min="12974" max="12974" width="5" style="170" customWidth="1"/>
    <col min="12975" max="12976" width="5.42578125" style="170" customWidth="1"/>
    <col min="12977" max="12977" width="2.5703125" style="170" customWidth="1"/>
    <col min="12978" max="12978" width="1" style="170" customWidth="1"/>
    <col min="12979" max="12980" width="7.5703125" style="170" customWidth="1"/>
    <col min="12981" max="12981" width="1.85546875" style="170" customWidth="1"/>
    <col min="12982" max="12995" width="7.5703125" style="170" customWidth="1"/>
    <col min="12996" max="13210" width="9.140625" style="170"/>
    <col min="13211" max="13211" width="1" style="170" customWidth="1"/>
    <col min="13212" max="13212" width="2.5703125" style="170" customWidth="1"/>
    <col min="13213" max="13213" width="1" style="170" customWidth="1"/>
    <col min="13214" max="13214" width="20.42578125" style="170" customWidth="1"/>
    <col min="13215" max="13216" width="0.5703125" style="170" customWidth="1"/>
    <col min="13217" max="13217" width="5" style="170" customWidth="1"/>
    <col min="13218" max="13218" width="0.42578125" style="170" customWidth="1"/>
    <col min="13219" max="13219" width="5" style="170" customWidth="1"/>
    <col min="13220" max="13220" width="4.28515625" style="170" customWidth="1"/>
    <col min="13221" max="13221" width="5" style="170" customWidth="1"/>
    <col min="13222" max="13222" width="4.42578125" style="170" customWidth="1"/>
    <col min="13223" max="13224" width="5" style="170" customWidth="1"/>
    <col min="13225" max="13225" width="5.28515625" style="170" customWidth="1"/>
    <col min="13226" max="13226" width="4.85546875" style="170" customWidth="1"/>
    <col min="13227" max="13227" width="5" style="170" customWidth="1"/>
    <col min="13228" max="13228" width="5.28515625" style="170" customWidth="1"/>
    <col min="13229" max="13229" width="4.140625" style="170" customWidth="1"/>
    <col min="13230" max="13230" width="5" style="170" customWidth="1"/>
    <col min="13231" max="13232" width="5.42578125" style="170" customWidth="1"/>
    <col min="13233" max="13233" width="2.5703125" style="170" customWidth="1"/>
    <col min="13234" max="13234" width="1" style="170" customWidth="1"/>
    <col min="13235" max="13236" width="7.5703125" style="170" customWidth="1"/>
    <col min="13237" max="13237" width="1.85546875" style="170" customWidth="1"/>
    <col min="13238" max="13251" width="7.5703125" style="170" customWidth="1"/>
    <col min="13252" max="13466" width="9.140625" style="170"/>
    <col min="13467" max="13467" width="1" style="170" customWidth="1"/>
    <col min="13468" max="13468" width="2.5703125" style="170" customWidth="1"/>
    <col min="13469" max="13469" width="1" style="170" customWidth="1"/>
    <col min="13470" max="13470" width="20.42578125" style="170" customWidth="1"/>
    <col min="13471" max="13472" width="0.5703125" style="170" customWidth="1"/>
    <col min="13473" max="13473" width="5" style="170" customWidth="1"/>
    <col min="13474" max="13474" width="0.42578125" style="170" customWidth="1"/>
    <col min="13475" max="13475" width="5" style="170" customWidth="1"/>
    <col min="13476" max="13476" width="4.28515625" style="170" customWidth="1"/>
    <col min="13477" max="13477" width="5" style="170" customWidth="1"/>
    <col min="13478" max="13478" width="4.42578125" style="170" customWidth="1"/>
    <col min="13479" max="13480" width="5" style="170" customWidth="1"/>
    <col min="13481" max="13481" width="5.28515625" style="170" customWidth="1"/>
    <col min="13482" max="13482" width="4.85546875" style="170" customWidth="1"/>
    <col min="13483" max="13483" width="5" style="170" customWidth="1"/>
    <col min="13484" max="13484" width="5.28515625" style="170" customWidth="1"/>
    <col min="13485" max="13485" width="4.140625" style="170" customWidth="1"/>
    <col min="13486" max="13486" width="5" style="170" customWidth="1"/>
    <col min="13487" max="13488" width="5.42578125" style="170" customWidth="1"/>
    <col min="13489" max="13489" width="2.5703125" style="170" customWidth="1"/>
    <col min="13490" max="13490" width="1" style="170" customWidth="1"/>
    <col min="13491" max="13492" width="7.5703125" style="170" customWidth="1"/>
    <col min="13493" max="13493" width="1.85546875" style="170" customWidth="1"/>
    <col min="13494" max="13507" width="7.5703125" style="170" customWidth="1"/>
    <col min="13508" max="13722" width="9.140625" style="170"/>
    <col min="13723" max="13723" width="1" style="170" customWidth="1"/>
    <col min="13724" max="13724" width="2.5703125" style="170" customWidth="1"/>
    <col min="13725" max="13725" width="1" style="170" customWidth="1"/>
    <col min="13726" max="13726" width="20.42578125" style="170" customWidth="1"/>
    <col min="13727" max="13728" width="0.5703125" style="170" customWidth="1"/>
    <col min="13729" max="13729" width="5" style="170" customWidth="1"/>
    <col min="13730" max="13730" width="0.42578125" style="170" customWidth="1"/>
    <col min="13731" max="13731" width="5" style="170" customWidth="1"/>
    <col min="13732" max="13732" width="4.28515625" style="170" customWidth="1"/>
    <col min="13733" max="13733" width="5" style="170" customWidth="1"/>
    <col min="13734" max="13734" width="4.42578125" style="170" customWidth="1"/>
    <col min="13735" max="13736" width="5" style="170" customWidth="1"/>
    <col min="13737" max="13737" width="5.28515625" style="170" customWidth="1"/>
    <col min="13738" max="13738" width="4.85546875" style="170" customWidth="1"/>
    <col min="13739" max="13739" width="5" style="170" customWidth="1"/>
    <col min="13740" max="13740" width="5.28515625" style="170" customWidth="1"/>
    <col min="13741" max="13741" width="4.140625" style="170" customWidth="1"/>
    <col min="13742" max="13742" width="5" style="170" customWidth="1"/>
    <col min="13743" max="13744" width="5.42578125" style="170" customWidth="1"/>
    <col min="13745" max="13745" width="2.5703125" style="170" customWidth="1"/>
    <col min="13746" max="13746" width="1" style="170" customWidth="1"/>
    <col min="13747" max="13748" width="7.5703125" style="170" customWidth="1"/>
    <col min="13749" max="13749" width="1.85546875" style="170" customWidth="1"/>
    <col min="13750" max="13763" width="7.5703125" style="170" customWidth="1"/>
    <col min="13764" max="13978" width="9.140625" style="170"/>
    <col min="13979" max="13979" width="1" style="170" customWidth="1"/>
    <col min="13980" max="13980" width="2.5703125" style="170" customWidth="1"/>
    <col min="13981" max="13981" width="1" style="170" customWidth="1"/>
    <col min="13982" max="13982" width="20.42578125" style="170" customWidth="1"/>
    <col min="13983" max="13984" width="0.5703125" style="170" customWidth="1"/>
    <col min="13985" max="13985" width="5" style="170" customWidth="1"/>
    <col min="13986" max="13986" width="0.42578125" style="170" customWidth="1"/>
    <col min="13987" max="13987" width="5" style="170" customWidth="1"/>
    <col min="13988" max="13988" width="4.28515625" style="170" customWidth="1"/>
    <col min="13989" max="13989" width="5" style="170" customWidth="1"/>
    <col min="13990" max="13990" width="4.42578125" style="170" customWidth="1"/>
    <col min="13991" max="13992" width="5" style="170" customWidth="1"/>
    <col min="13993" max="13993" width="5.28515625" style="170" customWidth="1"/>
    <col min="13994" max="13994" width="4.85546875" style="170" customWidth="1"/>
    <col min="13995" max="13995" width="5" style="170" customWidth="1"/>
    <col min="13996" max="13996" width="5.28515625" style="170" customWidth="1"/>
    <col min="13997" max="13997" width="4.140625" style="170" customWidth="1"/>
    <col min="13998" max="13998" width="5" style="170" customWidth="1"/>
    <col min="13999" max="14000" width="5.42578125" style="170" customWidth="1"/>
    <col min="14001" max="14001" width="2.5703125" style="170" customWidth="1"/>
    <col min="14002" max="14002" width="1" style="170" customWidth="1"/>
    <col min="14003" max="14004" width="7.5703125" style="170" customWidth="1"/>
    <col min="14005" max="14005" width="1.85546875" style="170" customWidth="1"/>
    <col min="14006" max="14019" width="7.5703125" style="170" customWidth="1"/>
    <col min="14020" max="14234" width="9.140625" style="170"/>
    <col min="14235" max="14235" width="1" style="170" customWidth="1"/>
    <col min="14236" max="14236" width="2.5703125" style="170" customWidth="1"/>
    <col min="14237" max="14237" width="1" style="170" customWidth="1"/>
    <col min="14238" max="14238" width="20.42578125" style="170" customWidth="1"/>
    <col min="14239" max="14240" width="0.5703125" style="170" customWidth="1"/>
    <col min="14241" max="14241" width="5" style="170" customWidth="1"/>
    <col min="14242" max="14242" width="0.42578125" style="170" customWidth="1"/>
    <col min="14243" max="14243" width="5" style="170" customWidth="1"/>
    <col min="14244" max="14244" width="4.28515625" style="170" customWidth="1"/>
    <col min="14245" max="14245" width="5" style="170" customWidth="1"/>
    <col min="14246" max="14246" width="4.42578125" style="170" customWidth="1"/>
    <col min="14247" max="14248" width="5" style="170" customWidth="1"/>
    <col min="14249" max="14249" width="5.28515625" style="170" customWidth="1"/>
    <col min="14250" max="14250" width="4.85546875" style="170" customWidth="1"/>
    <col min="14251" max="14251" width="5" style="170" customWidth="1"/>
    <col min="14252" max="14252" width="5.28515625" style="170" customWidth="1"/>
    <col min="14253" max="14253" width="4.140625" style="170" customWidth="1"/>
    <col min="14254" max="14254" width="5" style="170" customWidth="1"/>
    <col min="14255" max="14256" width="5.42578125" style="170" customWidth="1"/>
    <col min="14257" max="14257" width="2.5703125" style="170" customWidth="1"/>
    <col min="14258" max="14258" width="1" style="170" customWidth="1"/>
    <col min="14259" max="14260" width="7.5703125" style="170" customWidth="1"/>
    <col min="14261" max="14261" width="1.85546875" style="170" customWidth="1"/>
    <col min="14262" max="14275" width="7.5703125" style="170" customWidth="1"/>
    <col min="14276" max="14490" width="9.140625" style="170"/>
    <col min="14491" max="14491" width="1" style="170" customWidth="1"/>
    <col min="14492" max="14492" width="2.5703125" style="170" customWidth="1"/>
    <col min="14493" max="14493" width="1" style="170" customWidth="1"/>
    <col min="14494" max="14494" width="20.42578125" style="170" customWidth="1"/>
    <col min="14495" max="14496" width="0.5703125" style="170" customWidth="1"/>
    <col min="14497" max="14497" width="5" style="170" customWidth="1"/>
    <col min="14498" max="14498" width="0.42578125" style="170" customWidth="1"/>
    <col min="14499" max="14499" width="5" style="170" customWidth="1"/>
    <col min="14500" max="14500" width="4.28515625" style="170" customWidth="1"/>
    <col min="14501" max="14501" width="5" style="170" customWidth="1"/>
    <col min="14502" max="14502" width="4.42578125" style="170" customWidth="1"/>
    <col min="14503" max="14504" width="5" style="170" customWidth="1"/>
    <col min="14505" max="14505" width="5.28515625" style="170" customWidth="1"/>
    <col min="14506" max="14506" width="4.85546875" style="170" customWidth="1"/>
    <col min="14507" max="14507" width="5" style="170" customWidth="1"/>
    <col min="14508" max="14508" width="5.28515625" style="170" customWidth="1"/>
    <col min="14509" max="14509" width="4.140625" style="170" customWidth="1"/>
    <col min="14510" max="14510" width="5" style="170" customWidth="1"/>
    <col min="14511" max="14512" width="5.42578125" style="170" customWidth="1"/>
    <col min="14513" max="14513" width="2.5703125" style="170" customWidth="1"/>
    <col min="14514" max="14514" width="1" style="170" customWidth="1"/>
    <col min="14515" max="14516" width="7.5703125" style="170" customWidth="1"/>
    <col min="14517" max="14517" width="1.85546875" style="170" customWidth="1"/>
    <col min="14518" max="14531" width="7.5703125" style="170" customWidth="1"/>
    <col min="14532" max="14746" width="9.140625" style="170"/>
    <col min="14747" max="14747" width="1" style="170" customWidth="1"/>
    <col min="14748" max="14748" width="2.5703125" style="170" customWidth="1"/>
    <col min="14749" max="14749" width="1" style="170" customWidth="1"/>
    <col min="14750" max="14750" width="20.42578125" style="170" customWidth="1"/>
    <col min="14751" max="14752" width="0.5703125" style="170" customWidth="1"/>
    <col min="14753" max="14753" width="5" style="170" customWidth="1"/>
    <col min="14754" max="14754" width="0.42578125" style="170" customWidth="1"/>
    <col min="14755" max="14755" width="5" style="170" customWidth="1"/>
    <col min="14756" max="14756" width="4.28515625" style="170" customWidth="1"/>
    <col min="14757" max="14757" width="5" style="170" customWidth="1"/>
    <col min="14758" max="14758" width="4.42578125" style="170" customWidth="1"/>
    <col min="14759" max="14760" width="5" style="170" customWidth="1"/>
    <col min="14761" max="14761" width="5.28515625" style="170" customWidth="1"/>
    <col min="14762" max="14762" width="4.85546875" style="170" customWidth="1"/>
    <col min="14763" max="14763" width="5" style="170" customWidth="1"/>
    <col min="14764" max="14764" width="5.28515625" style="170" customWidth="1"/>
    <col min="14765" max="14765" width="4.140625" style="170" customWidth="1"/>
    <col min="14766" max="14766" width="5" style="170" customWidth="1"/>
    <col min="14767" max="14768" width="5.42578125" style="170" customWidth="1"/>
    <col min="14769" max="14769" width="2.5703125" style="170" customWidth="1"/>
    <col min="14770" max="14770" width="1" style="170" customWidth="1"/>
    <col min="14771" max="14772" width="7.5703125" style="170" customWidth="1"/>
    <col min="14773" max="14773" width="1.85546875" style="170" customWidth="1"/>
    <col min="14774" max="14787" width="7.5703125" style="170" customWidth="1"/>
    <col min="14788" max="15002" width="9.140625" style="170"/>
    <col min="15003" max="15003" width="1" style="170" customWidth="1"/>
    <col min="15004" max="15004" width="2.5703125" style="170" customWidth="1"/>
    <col min="15005" max="15005" width="1" style="170" customWidth="1"/>
    <col min="15006" max="15006" width="20.42578125" style="170" customWidth="1"/>
    <col min="15007" max="15008" width="0.5703125" style="170" customWidth="1"/>
    <col min="15009" max="15009" width="5" style="170" customWidth="1"/>
    <col min="15010" max="15010" width="0.42578125" style="170" customWidth="1"/>
    <col min="15011" max="15011" width="5" style="170" customWidth="1"/>
    <col min="15012" max="15012" width="4.28515625" style="170" customWidth="1"/>
    <col min="15013" max="15013" width="5" style="170" customWidth="1"/>
    <col min="15014" max="15014" width="4.42578125" style="170" customWidth="1"/>
    <col min="15015" max="15016" width="5" style="170" customWidth="1"/>
    <col min="15017" max="15017" width="5.28515625" style="170" customWidth="1"/>
    <col min="15018" max="15018" width="4.85546875" style="170" customWidth="1"/>
    <col min="15019" max="15019" width="5" style="170" customWidth="1"/>
    <col min="15020" max="15020" width="5.28515625" style="170" customWidth="1"/>
    <col min="15021" max="15021" width="4.140625" style="170" customWidth="1"/>
    <col min="15022" max="15022" width="5" style="170" customWidth="1"/>
    <col min="15023" max="15024" width="5.42578125" style="170" customWidth="1"/>
    <col min="15025" max="15025" width="2.5703125" style="170" customWidth="1"/>
    <col min="15026" max="15026" width="1" style="170" customWidth="1"/>
    <col min="15027" max="15028" width="7.5703125" style="170" customWidth="1"/>
    <col min="15029" max="15029" width="1.85546875" style="170" customWidth="1"/>
    <col min="15030" max="15043" width="7.5703125" style="170" customWidth="1"/>
    <col min="15044" max="15258" width="9.140625" style="170"/>
    <col min="15259" max="15259" width="1" style="170" customWidth="1"/>
    <col min="15260" max="15260" width="2.5703125" style="170" customWidth="1"/>
    <col min="15261" max="15261" width="1" style="170" customWidth="1"/>
    <col min="15262" max="15262" width="20.42578125" style="170" customWidth="1"/>
    <col min="15263" max="15264" width="0.5703125" style="170" customWidth="1"/>
    <col min="15265" max="15265" width="5" style="170" customWidth="1"/>
    <col min="15266" max="15266" width="0.42578125" style="170" customWidth="1"/>
    <col min="15267" max="15267" width="5" style="170" customWidth="1"/>
    <col min="15268" max="15268" width="4.28515625" style="170" customWidth="1"/>
    <col min="15269" max="15269" width="5" style="170" customWidth="1"/>
    <col min="15270" max="15270" width="4.42578125" style="170" customWidth="1"/>
    <col min="15271" max="15272" width="5" style="170" customWidth="1"/>
    <col min="15273" max="15273" width="5.28515625" style="170" customWidth="1"/>
    <col min="15274" max="15274" width="4.85546875" style="170" customWidth="1"/>
    <col min="15275" max="15275" width="5" style="170" customWidth="1"/>
    <col min="15276" max="15276" width="5.28515625" style="170" customWidth="1"/>
    <col min="15277" max="15277" width="4.140625" style="170" customWidth="1"/>
    <col min="15278" max="15278" width="5" style="170" customWidth="1"/>
    <col min="15279" max="15280" width="5.42578125" style="170" customWidth="1"/>
    <col min="15281" max="15281" width="2.5703125" style="170" customWidth="1"/>
    <col min="15282" max="15282" width="1" style="170" customWidth="1"/>
    <col min="15283" max="15284" width="7.5703125" style="170" customWidth="1"/>
    <col min="15285" max="15285" width="1.85546875" style="170" customWidth="1"/>
    <col min="15286" max="15299" width="7.5703125" style="170" customWidth="1"/>
    <col min="15300" max="15514" width="9.140625" style="170"/>
    <col min="15515" max="15515" width="1" style="170" customWidth="1"/>
    <col min="15516" max="15516" width="2.5703125" style="170" customWidth="1"/>
    <col min="15517" max="15517" width="1" style="170" customWidth="1"/>
    <col min="15518" max="15518" width="20.42578125" style="170" customWidth="1"/>
    <col min="15519" max="15520" width="0.5703125" style="170" customWidth="1"/>
    <col min="15521" max="15521" width="5" style="170" customWidth="1"/>
    <col min="15522" max="15522" width="0.42578125" style="170" customWidth="1"/>
    <col min="15523" max="15523" width="5" style="170" customWidth="1"/>
    <col min="15524" max="15524" width="4.28515625" style="170" customWidth="1"/>
    <col min="15525" max="15525" width="5" style="170" customWidth="1"/>
    <col min="15526" max="15526" width="4.42578125" style="170" customWidth="1"/>
    <col min="15527" max="15528" width="5" style="170" customWidth="1"/>
    <col min="15529" max="15529" width="5.28515625" style="170" customWidth="1"/>
    <col min="15530" max="15530" width="4.85546875" style="170" customWidth="1"/>
    <col min="15531" max="15531" width="5" style="170" customWidth="1"/>
    <col min="15532" max="15532" width="5.28515625" style="170" customWidth="1"/>
    <col min="15533" max="15533" width="4.140625" style="170" customWidth="1"/>
    <col min="15534" max="15534" width="5" style="170" customWidth="1"/>
    <col min="15535" max="15536" width="5.42578125" style="170" customWidth="1"/>
    <col min="15537" max="15537" width="2.5703125" style="170" customWidth="1"/>
    <col min="15538" max="15538" width="1" style="170" customWidth="1"/>
    <col min="15539" max="15540" width="7.5703125" style="170" customWidth="1"/>
    <col min="15541" max="15541" width="1.85546875" style="170" customWidth="1"/>
    <col min="15542" max="15555" width="7.5703125" style="170" customWidth="1"/>
    <col min="15556" max="15770" width="9.140625" style="170"/>
    <col min="15771" max="15771" width="1" style="170" customWidth="1"/>
    <col min="15772" max="15772" width="2.5703125" style="170" customWidth="1"/>
    <col min="15773" max="15773" width="1" style="170" customWidth="1"/>
    <col min="15774" max="15774" width="20.42578125" style="170" customWidth="1"/>
    <col min="15775" max="15776" width="0.5703125" style="170" customWidth="1"/>
    <col min="15777" max="15777" width="5" style="170" customWidth="1"/>
    <col min="15778" max="15778" width="0.42578125" style="170" customWidth="1"/>
    <col min="15779" max="15779" width="5" style="170" customWidth="1"/>
    <col min="15780" max="15780" width="4.28515625" style="170" customWidth="1"/>
    <col min="15781" max="15781" width="5" style="170" customWidth="1"/>
    <col min="15782" max="15782" width="4.42578125" style="170" customWidth="1"/>
    <col min="15783" max="15784" width="5" style="170" customWidth="1"/>
    <col min="15785" max="15785" width="5.28515625" style="170" customWidth="1"/>
    <col min="15786" max="15786" width="4.85546875" style="170" customWidth="1"/>
    <col min="15787" max="15787" width="5" style="170" customWidth="1"/>
    <col min="15788" max="15788" width="5.28515625" style="170" customWidth="1"/>
    <col min="15789" max="15789" width="4.140625" style="170" customWidth="1"/>
    <col min="15790" max="15790" width="5" style="170" customWidth="1"/>
    <col min="15791" max="15792" width="5.42578125" style="170" customWidth="1"/>
    <col min="15793" max="15793" width="2.5703125" style="170" customWidth="1"/>
    <col min="15794" max="15794" width="1" style="170" customWidth="1"/>
    <col min="15795" max="15796" width="7.5703125" style="170" customWidth="1"/>
    <col min="15797" max="15797" width="1.85546875" style="170" customWidth="1"/>
    <col min="15798" max="15811" width="7.5703125" style="170" customWidth="1"/>
    <col min="15812" max="16026" width="9.140625" style="170"/>
    <col min="16027" max="16027" width="1" style="170" customWidth="1"/>
    <col min="16028" max="16028" width="2.5703125" style="170" customWidth="1"/>
    <col min="16029" max="16029" width="1" style="170" customWidth="1"/>
    <col min="16030" max="16030" width="20.42578125" style="170" customWidth="1"/>
    <col min="16031" max="16032" width="0.5703125" style="170" customWidth="1"/>
    <col min="16033" max="16033" width="5" style="170" customWidth="1"/>
    <col min="16034" max="16034" width="0.42578125" style="170" customWidth="1"/>
    <col min="16035" max="16035" width="5" style="170" customWidth="1"/>
    <col min="16036" max="16036" width="4.28515625" style="170" customWidth="1"/>
    <col min="16037" max="16037" width="5" style="170" customWidth="1"/>
    <col min="16038" max="16038" width="4.42578125" style="170" customWidth="1"/>
    <col min="16039" max="16040" width="5" style="170" customWidth="1"/>
    <col min="16041" max="16041" width="5.28515625" style="170" customWidth="1"/>
    <col min="16042" max="16042" width="4.85546875" style="170" customWidth="1"/>
    <col min="16043" max="16043" width="5" style="170" customWidth="1"/>
    <col min="16044" max="16044" width="5.28515625" style="170" customWidth="1"/>
    <col min="16045" max="16045" width="4.140625" style="170" customWidth="1"/>
    <col min="16046" max="16046" width="5" style="170" customWidth="1"/>
    <col min="16047" max="16048" width="5.42578125" style="170" customWidth="1"/>
    <col min="16049" max="16049" width="2.5703125" style="170" customWidth="1"/>
    <col min="16050" max="16050" width="1" style="170" customWidth="1"/>
    <col min="16051" max="16052" width="7.5703125" style="170" customWidth="1"/>
    <col min="16053" max="16053" width="1.85546875" style="170" customWidth="1"/>
    <col min="16054" max="16067" width="7.5703125" style="170" customWidth="1"/>
    <col min="16068" max="16384" width="9.140625" style="170"/>
  </cols>
  <sheetData>
    <row r="1" spans="1:37">
      <c r="A1" s="169"/>
      <c r="B1" s="1738" t="s">
        <v>408</v>
      </c>
      <c r="C1" s="1738"/>
      <c r="D1" s="1738"/>
      <c r="E1" s="1738"/>
      <c r="F1" s="1738"/>
      <c r="G1" s="587"/>
      <c r="H1" s="587"/>
      <c r="I1" s="587"/>
      <c r="J1" s="587"/>
      <c r="K1" s="587"/>
      <c r="L1" s="587"/>
      <c r="M1" s="587"/>
      <c r="N1" s="587"/>
      <c r="O1" s="587"/>
      <c r="P1" s="587"/>
    </row>
    <row r="2" spans="1:37">
      <c r="A2" s="169"/>
      <c r="B2" s="1739"/>
      <c r="C2" s="1739"/>
      <c r="D2" s="1739"/>
      <c r="E2" s="1459"/>
      <c r="F2" s="1459"/>
      <c r="G2" s="1459"/>
      <c r="H2" s="1459"/>
      <c r="I2" s="1739"/>
      <c r="J2" s="1739"/>
      <c r="K2" s="1739"/>
      <c r="L2" s="1739"/>
      <c r="M2" s="1739"/>
      <c r="N2" s="1459"/>
      <c r="O2" s="588"/>
      <c r="P2" s="1468"/>
    </row>
    <row r="3" spans="1:37" ht="13.5" thickBot="1">
      <c r="A3" s="169"/>
      <c r="B3" s="517"/>
      <c r="C3" s="171"/>
      <c r="D3" s="171"/>
      <c r="E3" s="171"/>
      <c r="F3" s="171"/>
      <c r="G3" s="171"/>
      <c r="H3" s="171"/>
      <c r="I3" s="171"/>
      <c r="J3" s="171"/>
      <c r="K3" s="171"/>
      <c r="L3" s="171"/>
      <c r="M3" s="171"/>
      <c r="N3" s="1454" t="s">
        <v>75</v>
      </c>
      <c r="O3" s="589"/>
      <c r="P3" s="1468"/>
    </row>
    <row r="4" spans="1:37" ht="13.5" thickBot="1">
      <c r="A4" s="169"/>
      <c r="B4" s="517"/>
      <c r="C4" s="1730" t="s">
        <v>626</v>
      </c>
      <c r="D4" s="1731"/>
      <c r="E4" s="1731"/>
      <c r="F4" s="1731"/>
      <c r="G4" s="1731"/>
      <c r="H4" s="1731"/>
      <c r="I4" s="1731"/>
      <c r="J4" s="1731"/>
      <c r="K4" s="1731"/>
      <c r="L4" s="1731"/>
      <c r="M4" s="1731"/>
      <c r="N4" s="1732"/>
      <c r="O4" s="589"/>
      <c r="P4" s="1468"/>
    </row>
    <row r="5" spans="1:37" s="1154" customFormat="1" ht="3.75" customHeight="1">
      <c r="A5" s="1149"/>
      <c r="B5" s="1150"/>
      <c r="C5" s="1151"/>
      <c r="D5" s="1151"/>
      <c r="E5" s="1151"/>
      <c r="F5" s="1151"/>
      <c r="G5" s="1152"/>
      <c r="H5" s="1152"/>
      <c r="I5" s="1152"/>
      <c r="J5" s="1152"/>
      <c r="K5" s="1153"/>
      <c r="L5" s="1153"/>
      <c r="M5" s="1153"/>
      <c r="N5" s="1153"/>
      <c r="O5" s="589"/>
      <c r="P5" s="1153"/>
      <c r="R5" s="1264"/>
    </row>
    <row r="6" spans="1:37" s="1154" customFormat="1" ht="36" customHeight="1">
      <c r="A6" s="1149"/>
      <c r="B6" s="1150"/>
      <c r="C6" s="1733">
        <v>2011</v>
      </c>
      <c r="D6" s="1734"/>
      <c r="E6" s="1265"/>
      <c r="F6" s="1256" t="s">
        <v>508</v>
      </c>
      <c r="G6" s="1266" t="s">
        <v>627</v>
      </c>
      <c r="H6" s="1266" t="s">
        <v>509</v>
      </c>
      <c r="I6" s="1266" t="s">
        <v>510</v>
      </c>
      <c r="J6" s="1266" t="s">
        <v>511</v>
      </c>
      <c r="K6" s="1266" t="s">
        <v>512</v>
      </c>
      <c r="L6" s="1266" t="s">
        <v>513</v>
      </c>
      <c r="M6" s="1266" t="s">
        <v>628</v>
      </c>
      <c r="N6" s="1266" t="s">
        <v>514</v>
      </c>
      <c r="O6" s="589"/>
      <c r="P6" s="1153"/>
      <c r="R6" s="1264"/>
      <c r="S6" s="1267"/>
      <c r="T6" s="1267"/>
    </row>
    <row r="7" spans="1:37" s="1269" customFormat="1">
      <c r="A7" s="732"/>
      <c r="B7" s="1202"/>
      <c r="C7" s="1735" t="s">
        <v>80</v>
      </c>
      <c r="D7" s="1735"/>
      <c r="E7" s="1457"/>
      <c r="F7" s="1737"/>
      <c r="G7" s="1737"/>
      <c r="H7" s="1172"/>
      <c r="I7" s="1173"/>
      <c r="J7" s="1172"/>
      <c r="K7" s="1172"/>
      <c r="L7" s="1736"/>
      <c r="M7" s="1736"/>
      <c r="N7" s="1172"/>
      <c r="O7" s="589"/>
      <c r="P7" s="1153"/>
      <c r="Q7" s="1154"/>
      <c r="R7" s="1264"/>
      <c r="S7" s="1267"/>
      <c r="T7" s="1267"/>
      <c r="U7" s="1268"/>
      <c r="V7" s="1268"/>
      <c r="W7" s="1268"/>
      <c r="X7" s="1268"/>
      <c r="Y7" s="1268"/>
      <c r="Z7" s="1268"/>
      <c r="AA7" s="1268"/>
      <c r="AB7" s="1268"/>
      <c r="AC7" s="1268"/>
      <c r="AD7" s="1268"/>
      <c r="AE7" s="1268"/>
      <c r="AF7" s="1268"/>
      <c r="AG7" s="1268"/>
      <c r="AH7" s="1268"/>
      <c r="AI7" s="1268"/>
      <c r="AJ7" s="1268"/>
      <c r="AK7" s="1268"/>
    </row>
    <row r="8" spans="1:37" s="1269" customFormat="1" ht="4.5" customHeight="1">
      <c r="A8" s="732"/>
      <c r="B8" s="1202"/>
      <c r="C8" s="1735"/>
      <c r="D8" s="1735"/>
      <c r="E8" s="1457"/>
      <c r="F8" s="1270"/>
      <c r="G8" s="1254"/>
      <c r="H8" s="1172"/>
      <c r="I8" s="1173"/>
      <c r="J8" s="1172"/>
      <c r="K8" s="1172"/>
      <c r="L8" s="1458"/>
      <c r="M8" s="1458"/>
      <c r="N8" s="1172"/>
      <c r="O8" s="589"/>
      <c r="P8" s="1153"/>
      <c r="Q8" s="1154"/>
      <c r="R8" s="1264"/>
      <c r="S8" s="1267"/>
      <c r="T8" s="1267"/>
      <c r="U8" s="1268"/>
      <c r="V8" s="1268"/>
      <c r="W8" s="1268"/>
      <c r="X8" s="1268"/>
      <c r="Y8" s="1268"/>
      <c r="Z8" s="1268"/>
      <c r="AA8" s="1268"/>
      <c r="AB8" s="1268"/>
      <c r="AC8" s="1268"/>
      <c r="AD8" s="1268"/>
      <c r="AE8" s="1268"/>
      <c r="AF8" s="1268"/>
      <c r="AG8" s="1268"/>
      <c r="AH8" s="1268"/>
      <c r="AI8" s="1268"/>
      <c r="AJ8" s="1268"/>
      <c r="AK8" s="1268"/>
    </row>
    <row r="9" spans="1:37" s="1157" customFormat="1">
      <c r="A9" s="1155"/>
      <c r="B9" s="1156"/>
      <c r="C9" s="1729" t="s">
        <v>70</v>
      </c>
      <c r="D9" s="1729"/>
      <c r="E9" s="1255"/>
      <c r="F9" s="1469">
        <v>208986.99999998402</v>
      </c>
      <c r="G9" s="1469">
        <v>473.07957116974427</v>
      </c>
      <c r="H9" s="1469">
        <v>19901.603719059112</v>
      </c>
      <c r="I9" s="1469">
        <v>53205.94096414822</v>
      </c>
      <c r="J9" s="1469">
        <v>59370.188638606043</v>
      </c>
      <c r="K9" s="1469">
        <v>47971.991019715861</v>
      </c>
      <c r="L9" s="1469">
        <v>22452.982727766375</v>
      </c>
      <c r="M9" s="1469">
        <v>2494.1636771245212</v>
      </c>
      <c r="N9" s="1469">
        <v>3117.0496824075967</v>
      </c>
      <c r="O9" s="589"/>
      <c r="P9" s="1470"/>
      <c r="R9" s="1264"/>
      <c r="S9" s="1267"/>
      <c r="T9" s="1267"/>
    </row>
    <row r="10" spans="1:37" s="1157" customFormat="1" ht="13.5" customHeight="1">
      <c r="A10" s="1155"/>
      <c r="B10" s="1156"/>
      <c r="C10" s="121" t="s">
        <v>64</v>
      </c>
      <c r="D10" s="121"/>
      <c r="E10" s="1158"/>
      <c r="F10" s="1469">
        <v>22467.875743018725</v>
      </c>
      <c r="G10" s="1469">
        <v>94.895918575664865</v>
      </c>
      <c r="H10" s="1469">
        <v>2412.3071210390181</v>
      </c>
      <c r="I10" s="1469">
        <v>5500.2231722413953</v>
      </c>
      <c r="J10" s="1469">
        <v>6288.6003572433347</v>
      </c>
      <c r="K10" s="1469">
        <v>5254.5514768274834</v>
      </c>
      <c r="L10" s="1469">
        <v>2349.7921475776352</v>
      </c>
      <c r="M10" s="1469">
        <v>297.72456413408077</v>
      </c>
      <c r="N10" s="1469">
        <v>269.78098538053746</v>
      </c>
      <c r="O10" s="589"/>
      <c r="P10" s="1470"/>
      <c r="R10" s="1264"/>
      <c r="S10" s="1267"/>
      <c r="T10" s="1267"/>
    </row>
    <row r="11" spans="1:37" s="1157" customFormat="1" ht="13.5" customHeight="1">
      <c r="A11" s="1155"/>
      <c r="B11" s="1156"/>
      <c r="C11" s="121" t="s">
        <v>57</v>
      </c>
      <c r="D11" s="121"/>
      <c r="E11" s="1158"/>
      <c r="F11" s="1469">
        <v>1491.3942440511273</v>
      </c>
      <c r="G11" s="1471">
        <v>0</v>
      </c>
      <c r="H11" s="1469">
        <v>107.39709825851061</v>
      </c>
      <c r="I11" s="1469">
        <v>449.46071014156757</v>
      </c>
      <c r="J11" s="1469">
        <v>380.90607854942732</v>
      </c>
      <c r="K11" s="1469">
        <v>322.83090438140232</v>
      </c>
      <c r="L11" s="1469">
        <v>200.02476190728026</v>
      </c>
      <c r="M11" s="1469">
        <v>16.591893824794436</v>
      </c>
      <c r="N11" s="1469">
        <v>14.182796988145444</v>
      </c>
      <c r="O11" s="589"/>
      <c r="P11" s="1470"/>
      <c r="R11" s="1264"/>
      <c r="S11" s="1267"/>
      <c r="T11" s="1267"/>
    </row>
    <row r="12" spans="1:37" s="1264" customFormat="1" ht="13.5" customHeight="1">
      <c r="A12" s="1272"/>
      <c r="B12" s="1150"/>
      <c r="C12" s="121" t="s">
        <v>66</v>
      </c>
      <c r="D12" s="121"/>
      <c r="E12" s="1273"/>
      <c r="F12" s="1469">
        <v>19523.743315659605</v>
      </c>
      <c r="G12" s="1469">
        <v>59.151884276454673</v>
      </c>
      <c r="H12" s="1469">
        <v>2062.1560762024146</v>
      </c>
      <c r="I12" s="1469">
        <v>5285.2514228606424</v>
      </c>
      <c r="J12" s="1469">
        <v>5343.0400359657751</v>
      </c>
      <c r="K12" s="1469">
        <v>4693.4286302934279</v>
      </c>
      <c r="L12" s="1469">
        <v>1651.2442502774006</v>
      </c>
      <c r="M12" s="1469">
        <v>109.09697976871742</v>
      </c>
      <c r="N12" s="1469">
        <v>320.37403601497681</v>
      </c>
      <c r="O12" s="1274"/>
      <c r="P12" s="1472"/>
      <c r="S12" s="1267"/>
      <c r="T12" s="1267"/>
    </row>
    <row r="13" spans="1:37" s="1264" customFormat="1" ht="13.5" customHeight="1">
      <c r="A13" s="1272"/>
      <c r="B13" s="1150"/>
      <c r="C13" s="121" t="s">
        <v>68</v>
      </c>
      <c r="D13" s="121"/>
      <c r="E13" s="1273"/>
      <c r="F13" s="1469">
        <v>1912.5698117074987</v>
      </c>
      <c r="G13" s="1469">
        <v>4.2421524663677133</v>
      </c>
      <c r="H13" s="1469">
        <v>147.42060952560433</v>
      </c>
      <c r="I13" s="1469">
        <v>418.24849294614279</v>
      </c>
      <c r="J13" s="1469">
        <v>572.73197309135071</v>
      </c>
      <c r="K13" s="1469">
        <v>479.78582196913294</v>
      </c>
      <c r="L13" s="1469">
        <v>228.17375399367853</v>
      </c>
      <c r="M13" s="1469">
        <v>32.96272558716376</v>
      </c>
      <c r="N13" s="1469">
        <v>29.004282128060115</v>
      </c>
      <c r="O13" s="1274"/>
      <c r="P13" s="1472"/>
      <c r="S13" s="1267"/>
      <c r="T13" s="1267"/>
    </row>
    <row r="14" spans="1:37" s="1264" customFormat="1" ht="13.5" customHeight="1">
      <c r="A14" s="1272"/>
      <c r="B14" s="1150"/>
      <c r="C14" s="121" t="s">
        <v>77</v>
      </c>
      <c r="D14" s="121"/>
      <c r="E14" s="1273"/>
      <c r="F14" s="1469">
        <v>2391.0636443616399</v>
      </c>
      <c r="G14" s="1469">
        <v>4.5445682451253484</v>
      </c>
      <c r="H14" s="1469">
        <v>187.92494644608081</v>
      </c>
      <c r="I14" s="1469">
        <v>541.91555767966008</v>
      </c>
      <c r="J14" s="1469">
        <v>629.65600450060731</v>
      </c>
      <c r="K14" s="1469">
        <v>640.6931436951885</v>
      </c>
      <c r="L14" s="1469">
        <v>350.92003890427196</v>
      </c>
      <c r="M14" s="1469">
        <v>12.96681490174033</v>
      </c>
      <c r="N14" s="1469">
        <v>22.442569988965062</v>
      </c>
      <c r="O14" s="1274"/>
      <c r="P14" s="1472"/>
      <c r="S14" s="1267"/>
      <c r="T14" s="1267"/>
    </row>
    <row r="15" spans="1:37" s="1264" customFormat="1" ht="13.5" customHeight="1">
      <c r="A15" s="1272"/>
      <c r="B15" s="1150"/>
      <c r="C15" s="121" t="s">
        <v>63</v>
      </c>
      <c r="D15" s="121"/>
      <c r="E15" s="1273"/>
      <c r="F15" s="1469">
        <v>8455.4758082880035</v>
      </c>
      <c r="G15" s="1469">
        <v>28.312499294072545</v>
      </c>
      <c r="H15" s="1469">
        <v>752.92683404304216</v>
      </c>
      <c r="I15" s="1469">
        <v>1982.4258646847982</v>
      </c>
      <c r="J15" s="1469">
        <v>2271.7878609037248</v>
      </c>
      <c r="K15" s="1469">
        <v>2102.5787842037153</v>
      </c>
      <c r="L15" s="1469">
        <v>1066.7267421246179</v>
      </c>
      <c r="M15" s="1469">
        <v>122.57097664021418</v>
      </c>
      <c r="N15" s="1469">
        <v>128.14624639380986</v>
      </c>
      <c r="O15" s="1274"/>
      <c r="P15" s="1472"/>
      <c r="S15" s="1267"/>
      <c r="T15" s="1267"/>
    </row>
    <row r="16" spans="1:37" s="1264" customFormat="1" ht="13.5" customHeight="1">
      <c r="A16" s="1272"/>
      <c r="B16" s="1150"/>
      <c r="C16" s="121" t="s">
        <v>58</v>
      </c>
      <c r="D16" s="121"/>
      <c r="E16" s="1273"/>
      <c r="F16" s="1469">
        <v>2461.4131822603053</v>
      </c>
      <c r="G16" s="1469">
        <v>4.1317365269461082</v>
      </c>
      <c r="H16" s="1469">
        <v>232.07959944461976</v>
      </c>
      <c r="I16" s="1469">
        <v>530.73416687660085</v>
      </c>
      <c r="J16" s="1469">
        <v>693.91831947467165</v>
      </c>
      <c r="K16" s="1469">
        <v>594.9112818643307</v>
      </c>
      <c r="L16" s="1469">
        <v>305.462700582624</v>
      </c>
      <c r="M16" s="1469">
        <v>56.414204236787846</v>
      </c>
      <c r="N16" s="1469">
        <v>43.761173253723264</v>
      </c>
      <c r="O16" s="1274"/>
      <c r="P16" s="1472"/>
      <c r="S16" s="1267"/>
      <c r="T16" s="1267"/>
    </row>
    <row r="17" spans="1:20" s="1264" customFormat="1" ht="13.5" customHeight="1">
      <c r="A17" s="1272"/>
      <c r="B17" s="1150"/>
      <c r="C17" s="121" t="s">
        <v>76</v>
      </c>
      <c r="D17" s="121"/>
      <c r="E17" s="1273"/>
      <c r="F17" s="1469">
        <v>7234.067531332279</v>
      </c>
      <c r="G17" s="1469">
        <v>15.828581111024217</v>
      </c>
      <c r="H17" s="1469">
        <v>670.15628569251078</v>
      </c>
      <c r="I17" s="1469">
        <v>1858.8385577086606</v>
      </c>
      <c r="J17" s="1469">
        <v>1912.0773688487814</v>
      </c>
      <c r="K17" s="1469">
        <v>1637.8242669226636</v>
      </c>
      <c r="L17" s="1469">
        <v>893.19080716893416</v>
      </c>
      <c r="M17" s="1469">
        <v>126.13422196821676</v>
      </c>
      <c r="N17" s="1469">
        <v>120.01744191148647</v>
      </c>
      <c r="O17" s="1274"/>
      <c r="P17" s="1472"/>
      <c r="S17" s="1267"/>
      <c r="T17" s="1267"/>
    </row>
    <row r="18" spans="1:20" s="1264" customFormat="1" ht="13.5" customHeight="1">
      <c r="A18" s="1272"/>
      <c r="B18" s="1150"/>
      <c r="C18" s="121" t="s">
        <v>78</v>
      </c>
      <c r="D18" s="121"/>
      <c r="E18" s="1273"/>
      <c r="F18" s="1469">
        <v>1739.9554610428638</v>
      </c>
      <c r="G18" s="1471">
        <v>0</v>
      </c>
      <c r="H18" s="1469">
        <v>132.34776147535666</v>
      </c>
      <c r="I18" s="1469">
        <v>333.18075526681298</v>
      </c>
      <c r="J18" s="1469">
        <v>461.82805897525736</v>
      </c>
      <c r="K18" s="1469">
        <v>493.51272669349208</v>
      </c>
      <c r="L18" s="1469">
        <v>256.12585868190854</v>
      </c>
      <c r="M18" s="1469">
        <v>18.633386088282638</v>
      </c>
      <c r="N18" s="1469">
        <v>44.326913861753454</v>
      </c>
      <c r="O18" s="1274"/>
      <c r="P18" s="1472"/>
      <c r="S18" s="1267"/>
      <c r="T18" s="1267"/>
    </row>
    <row r="19" spans="1:20" s="1264" customFormat="1" ht="13.5" customHeight="1">
      <c r="A19" s="1272"/>
      <c r="B19" s="1150"/>
      <c r="C19" s="121" t="s">
        <v>62</v>
      </c>
      <c r="D19" s="121"/>
      <c r="E19" s="1273"/>
      <c r="F19" s="1469">
        <v>13502.996212828079</v>
      </c>
      <c r="G19" s="1469">
        <v>27.498140142703079</v>
      </c>
      <c r="H19" s="1469">
        <v>1104.9677103123709</v>
      </c>
      <c r="I19" s="1469">
        <v>3160.2866584404574</v>
      </c>
      <c r="J19" s="1469">
        <v>3957.6629152953042</v>
      </c>
      <c r="K19" s="1469">
        <v>3361.4967066700187</v>
      </c>
      <c r="L19" s="1469">
        <v>1526.9145458859757</v>
      </c>
      <c r="M19" s="1469">
        <v>235.83865454457234</v>
      </c>
      <c r="N19" s="1469">
        <v>128.33088153664221</v>
      </c>
      <c r="O19" s="1274"/>
      <c r="P19" s="1472"/>
      <c r="S19" s="1267"/>
      <c r="T19" s="1267"/>
    </row>
    <row r="20" spans="1:20" s="1264" customFormat="1" ht="13.5" customHeight="1">
      <c r="A20" s="1272"/>
      <c r="B20" s="1150"/>
      <c r="C20" s="121" t="s">
        <v>61</v>
      </c>
      <c r="D20" s="121"/>
      <c r="E20" s="1273"/>
      <c r="F20" s="1469">
        <v>38750.793763570706</v>
      </c>
      <c r="G20" s="1469">
        <v>47.193764940344302</v>
      </c>
      <c r="H20" s="1469">
        <v>3538.2580894372086</v>
      </c>
      <c r="I20" s="1469">
        <v>10969.638905290136</v>
      </c>
      <c r="J20" s="1469">
        <v>10952.32092704684</v>
      </c>
      <c r="K20" s="1469">
        <v>8119.2102764703568</v>
      </c>
      <c r="L20" s="1469">
        <v>4123.3607417145977</v>
      </c>
      <c r="M20" s="1469">
        <v>478.29550782366425</v>
      </c>
      <c r="N20" s="1469">
        <v>522.5155508484205</v>
      </c>
      <c r="O20" s="1274"/>
      <c r="P20" s="1472"/>
      <c r="S20" s="1267"/>
      <c r="T20" s="1267"/>
    </row>
    <row r="21" spans="1:20" s="1264" customFormat="1" ht="13.5" customHeight="1">
      <c r="A21" s="1272"/>
      <c r="B21" s="1150"/>
      <c r="C21" s="121" t="s">
        <v>59</v>
      </c>
      <c r="D21" s="121"/>
      <c r="E21" s="1273"/>
      <c r="F21" s="1469">
        <v>1345.4139473234623</v>
      </c>
      <c r="G21" s="1469">
        <v>8.6442646358876729</v>
      </c>
      <c r="H21" s="1469">
        <v>120.04914969531852</v>
      </c>
      <c r="I21" s="1469">
        <v>238.19954097131094</v>
      </c>
      <c r="J21" s="1469">
        <v>439.64266537103816</v>
      </c>
      <c r="K21" s="1469">
        <v>323.84982357188983</v>
      </c>
      <c r="L21" s="1469">
        <v>181.37181198863689</v>
      </c>
      <c r="M21" s="1469">
        <v>14.068077144502015</v>
      </c>
      <c r="N21" s="1469">
        <v>19.588613944877842</v>
      </c>
      <c r="O21" s="1274"/>
      <c r="P21" s="1472"/>
      <c r="S21" s="1267"/>
      <c r="T21" s="1267"/>
    </row>
    <row r="22" spans="1:20" s="1264" customFormat="1" ht="13.5" customHeight="1">
      <c r="A22" s="1272"/>
      <c r="B22" s="1150"/>
      <c r="C22" s="121" t="s">
        <v>65</v>
      </c>
      <c r="D22" s="121"/>
      <c r="E22" s="1273"/>
      <c r="F22" s="1469">
        <v>44958.934456950257</v>
      </c>
      <c r="G22" s="1469">
        <v>97.325955096765071</v>
      </c>
      <c r="H22" s="1469">
        <v>4568.5189674854591</v>
      </c>
      <c r="I22" s="1469">
        <v>11375.041396551842</v>
      </c>
      <c r="J22" s="1469">
        <v>12876.012007764266</v>
      </c>
      <c r="K22" s="1469">
        <v>10372.564671586237</v>
      </c>
      <c r="L22" s="1469">
        <v>4513.9736816177337</v>
      </c>
      <c r="M22" s="1469">
        <v>450.03697153507568</v>
      </c>
      <c r="N22" s="1469">
        <v>705.46080531390476</v>
      </c>
      <c r="O22" s="1274"/>
      <c r="P22" s="1472"/>
      <c r="S22" s="1267"/>
      <c r="T22" s="1267"/>
    </row>
    <row r="23" spans="1:20" s="1264" customFormat="1" ht="13.5" customHeight="1">
      <c r="A23" s="1272"/>
      <c r="B23" s="1150"/>
      <c r="C23" s="121" t="s">
        <v>81</v>
      </c>
      <c r="D23" s="121"/>
      <c r="E23" s="1273"/>
      <c r="F23" s="1469">
        <v>8411.9136503147965</v>
      </c>
      <c r="G23" s="1469">
        <v>36.367026311723521</v>
      </c>
      <c r="H23" s="1469">
        <v>723.77644396100936</v>
      </c>
      <c r="I23" s="1469">
        <v>1886.5823510633031</v>
      </c>
      <c r="J23" s="1469">
        <v>2449.8826830157941</v>
      </c>
      <c r="K23" s="1469">
        <v>2007.352081642779</v>
      </c>
      <c r="L23" s="1469">
        <v>1099.7484812962198</v>
      </c>
      <c r="M23" s="1469">
        <v>129.86896450738999</v>
      </c>
      <c r="N23" s="1469">
        <v>78.335618516585001</v>
      </c>
      <c r="O23" s="1274"/>
      <c r="P23" s="1472"/>
      <c r="S23" s="1267"/>
      <c r="T23" s="1267"/>
    </row>
    <row r="24" spans="1:20" s="1264" customFormat="1" ht="13.5" customHeight="1">
      <c r="A24" s="1272"/>
      <c r="B24" s="1150"/>
      <c r="C24" s="121" t="s">
        <v>60</v>
      </c>
      <c r="D24" s="121"/>
      <c r="E24" s="1273"/>
      <c r="F24" s="1469">
        <v>12042.921246771546</v>
      </c>
      <c r="G24" s="1469">
        <v>18.361493512669178</v>
      </c>
      <c r="H24" s="1469">
        <v>1132.2726762178145</v>
      </c>
      <c r="I24" s="1469">
        <v>3099.7476941155928</v>
      </c>
      <c r="J24" s="1469">
        <v>3516.6718690126436</v>
      </c>
      <c r="K24" s="1469">
        <v>2460.1812620887567</v>
      </c>
      <c r="L24" s="1469">
        <v>1451.8156897796425</v>
      </c>
      <c r="M24" s="1469">
        <v>186.3025032407499</v>
      </c>
      <c r="N24" s="1469">
        <v>177.56805880366772</v>
      </c>
      <c r="O24" s="1274"/>
      <c r="P24" s="1472"/>
      <c r="S24" s="1267"/>
      <c r="T24" s="1267"/>
    </row>
    <row r="25" spans="1:20" s="1264" customFormat="1" ht="13.5" customHeight="1">
      <c r="A25" s="1272"/>
      <c r="B25" s="1150"/>
      <c r="C25" s="121" t="s">
        <v>67</v>
      </c>
      <c r="D25" s="121"/>
      <c r="E25" s="1273"/>
      <c r="F25" s="1469">
        <v>4376.7478634454692</v>
      </c>
      <c r="G25" s="1469">
        <v>4.4090909090909092</v>
      </c>
      <c r="H25" s="1469">
        <v>472.52245055025497</v>
      </c>
      <c r="I25" s="1469">
        <v>1092.5117592175277</v>
      </c>
      <c r="J25" s="1469">
        <v>1308.6183111920589</v>
      </c>
      <c r="K25" s="1469">
        <v>938.65124160930668</v>
      </c>
      <c r="L25" s="1469">
        <v>462.47245734257712</v>
      </c>
      <c r="M25" s="1469">
        <v>40.20222081237393</v>
      </c>
      <c r="N25" s="1469">
        <v>57.360331812278616</v>
      </c>
      <c r="O25" s="1274"/>
      <c r="P25" s="1472"/>
      <c r="S25" s="1267"/>
      <c r="T25" s="1267"/>
    </row>
    <row r="26" spans="1:20" s="1264" customFormat="1" ht="13.5" customHeight="1">
      <c r="A26" s="1272"/>
      <c r="B26" s="1150"/>
      <c r="C26" s="121" t="s">
        <v>69</v>
      </c>
      <c r="D26" s="121"/>
      <c r="E26" s="1273"/>
      <c r="F26" s="1469">
        <v>2649.2758648904492</v>
      </c>
      <c r="G26" s="1471">
        <v>0</v>
      </c>
      <c r="H26" s="1469">
        <v>208.70467128320632</v>
      </c>
      <c r="I26" s="1469">
        <v>543.73454998551063</v>
      </c>
      <c r="J26" s="1469">
        <v>807.04434732571042</v>
      </c>
      <c r="K26" s="1469">
        <v>674.0906343133629</v>
      </c>
      <c r="L26" s="1469">
        <v>344.16883125178981</v>
      </c>
      <c r="M26" s="1469">
        <v>37.45528245235252</v>
      </c>
      <c r="N26" s="1469">
        <v>34.077548278516801</v>
      </c>
      <c r="O26" s="1274"/>
      <c r="P26" s="1472"/>
      <c r="S26" s="1267"/>
      <c r="T26" s="1267"/>
    </row>
    <row r="27" spans="1:20" s="1264" customFormat="1" ht="13.5" customHeight="1">
      <c r="A27" s="1272"/>
      <c r="B27" s="1150"/>
      <c r="C27" s="121" t="s">
        <v>79</v>
      </c>
      <c r="D27" s="121"/>
      <c r="E27" s="1273"/>
      <c r="F27" s="1469">
        <v>6099.4442521807223</v>
      </c>
      <c r="G27" s="1469">
        <v>13.172495124905032</v>
      </c>
      <c r="H27" s="1469">
        <v>453.81722798956849</v>
      </c>
      <c r="I27" s="1469">
        <v>1423.9194081070882</v>
      </c>
      <c r="J27" s="1469">
        <v>1717.7868550299554</v>
      </c>
      <c r="K27" s="1469">
        <v>1535.4772849129913</v>
      </c>
      <c r="L27" s="1469">
        <v>765.49542567112803</v>
      </c>
      <c r="M27" s="1469">
        <v>83.999727913843742</v>
      </c>
      <c r="N27" s="1469">
        <v>105.77582743124698</v>
      </c>
      <c r="O27" s="1274"/>
      <c r="P27" s="1472"/>
      <c r="S27" s="1267"/>
      <c r="T27" s="1267"/>
    </row>
    <row r="28" spans="1:20" s="1264" customFormat="1" ht="13.5" customHeight="1">
      <c r="A28" s="1272"/>
      <c r="B28" s="1150"/>
      <c r="C28" s="121" t="s">
        <v>630</v>
      </c>
      <c r="D28" s="121"/>
      <c r="E28" s="1273"/>
      <c r="F28" s="1469">
        <v>2491</v>
      </c>
      <c r="G28" s="1469">
        <v>7</v>
      </c>
      <c r="H28" s="1469">
        <v>295</v>
      </c>
      <c r="I28" s="1469">
        <v>769</v>
      </c>
      <c r="J28" s="1469">
        <v>715</v>
      </c>
      <c r="K28" s="1469">
        <v>441</v>
      </c>
      <c r="L28" s="1469">
        <v>166</v>
      </c>
      <c r="M28" s="1469">
        <v>12</v>
      </c>
      <c r="N28" s="1469">
        <v>86</v>
      </c>
      <c r="O28" s="1274"/>
      <c r="P28" s="1472"/>
      <c r="S28" s="1267"/>
      <c r="T28" s="1267"/>
    </row>
    <row r="29" spans="1:20" s="1264" customFormat="1" ht="13.5" customHeight="1">
      <c r="A29" s="1272"/>
      <c r="B29" s="1150"/>
      <c r="C29" s="121" t="s">
        <v>629</v>
      </c>
      <c r="D29" s="121"/>
      <c r="E29" s="1273"/>
      <c r="F29" s="1469">
        <v>3446</v>
      </c>
      <c r="G29" s="1469">
        <v>2</v>
      </c>
      <c r="H29" s="1469">
        <v>340</v>
      </c>
      <c r="I29" s="1469">
        <v>917</v>
      </c>
      <c r="J29" s="1469">
        <v>991</v>
      </c>
      <c r="K29" s="1469">
        <v>779</v>
      </c>
      <c r="L29" s="1469">
        <v>293</v>
      </c>
      <c r="M29" s="1469">
        <v>20</v>
      </c>
      <c r="N29" s="1469">
        <v>104</v>
      </c>
      <c r="O29" s="1274"/>
      <c r="P29" s="1472"/>
      <c r="S29" s="1267"/>
      <c r="T29" s="1267"/>
    </row>
    <row r="30" spans="1:20" s="1264" customFormat="1" ht="13.5" customHeight="1">
      <c r="A30" s="1272"/>
      <c r="B30" s="1150"/>
      <c r="C30" s="121" t="s">
        <v>631</v>
      </c>
      <c r="D30" s="121"/>
      <c r="E30" s="1273"/>
      <c r="F30" s="1469">
        <v>3234</v>
      </c>
      <c r="G30" s="1471">
        <v>0</v>
      </c>
      <c r="H30" s="1469">
        <v>239</v>
      </c>
      <c r="I30" s="1469">
        <v>830</v>
      </c>
      <c r="J30" s="1469">
        <v>1084</v>
      </c>
      <c r="K30" s="1469">
        <v>739</v>
      </c>
      <c r="L30" s="1469">
        <v>223</v>
      </c>
      <c r="M30" s="1469">
        <v>13</v>
      </c>
      <c r="N30" s="1469">
        <v>106</v>
      </c>
      <c r="O30" s="1274"/>
      <c r="P30" s="1472"/>
      <c r="S30" s="1267"/>
      <c r="T30" s="1267"/>
    </row>
    <row r="31" spans="1:20" s="1162" customFormat="1" ht="21.75" customHeight="1" thickBot="1">
      <c r="A31" s="1159"/>
      <c r="B31" s="1159"/>
      <c r="C31" s="1160"/>
      <c r="D31" s="1161"/>
      <c r="E31" s="1161"/>
      <c r="F31" s="1271"/>
      <c r="G31" s="1271"/>
      <c r="H31" s="1271"/>
      <c r="I31" s="1271"/>
      <c r="J31" s="1271"/>
      <c r="K31" s="1271"/>
      <c r="L31" s="1271"/>
      <c r="M31" s="1271"/>
      <c r="N31" s="1271"/>
      <c r="O31" s="589"/>
      <c r="P31" s="1473"/>
      <c r="R31" s="1275"/>
    </row>
    <row r="32" spans="1:20" s="175" customFormat="1" ht="13.5" thickBot="1">
      <c r="A32" s="173"/>
      <c r="B32" s="174"/>
      <c r="C32" s="1730" t="s">
        <v>632</v>
      </c>
      <c r="D32" s="1731"/>
      <c r="E32" s="1731"/>
      <c r="F32" s="1731"/>
      <c r="G32" s="1731"/>
      <c r="H32" s="1731"/>
      <c r="I32" s="1731"/>
      <c r="J32" s="1731"/>
      <c r="K32" s="1731"/>
      <c r="L32" s="1731"/>
      <c r="M32" s="1731"/>
      <c r="N32" s="1732"/>
      <c r="O32" s="589"/>
      <c r="P32" s="1468"/>
      <c r="Q32" s="790"/>
      <c r="R32" s="1276"/>
    </row>
    <row r="33" spans="1:37" s="1162" customFormat="1" ht="3.75" customHeight="1">
      <c r="A33" s="1159"/>
      <c r="B33" s="1159"/>
      <c r="C33" s="1160"/>
      <c r="D33" s="1163"/>
      <c r="E33" s="1163"/>
      <c r="F33" s="1164"/>
      <c r="G33" s="1164"/>
      <c r="H33" s="1164"/>
      <c r="I33" s="1164"/>
      <c r="J33" s="1164"/>
      <c r="K33" s="1160"/>
      <c r="L33" s="1165"/>
      <c r="N33" s="1166"/>
      <c r="O33" s="589"/>
      <c r="P33" s="1473"/>
      <c r="R33" s="1275"/>
    </row>
    <row r="34" spans="1:37" s="1162" customFormat="1" ht="36" customHeight="1">
      <c r="A34" s="1159"/>
      <c r="B34" s="1159"/>
      <c r="C34" s="1733">
        <v>2011</v>
      </c>
      <c r="D34" s="1734"/>
      <c r="E34" s="1265"/>
      <c r="F34" s="1256" t="s">
        <v>508</v>
      </c>
      <c r="G34" s="1266" t="s">
        <v>627</v>
      </c>
      <c r="H34" s="1266" t="s">
        <v>509</v>
      </c>
      <c r="I34" s="1266" t="s">
        <v>510</v>
      </c>
      <c r="J34" s="1266" t="s">
        <v>511</v>
      </c>
      <c r="K34" s="1266" t="s">
        <v>512</v>
      </c>
      <c r="L34" s="1266" t="s">
        <v>513</v>
      </c>
      <c r="M34" s="1266" t="s">
        <v>628</v>
      </c>
      <c r="N34" s="1266" t="s">
        <v>514</v>
      </c>
      <c r="O34" s="589"/>
      <c r="P34" s="1473"/>
      <c r="R34" s="1275"/>
    </row>
    <row r="35" spans="1:37" s="1269" customFormat="1">
      <c r="A35" s="732"/>
      <c r="B35" s="1202"/>
      <c r="C35" s="1735" t="s">
        <v>80</v>
      </c>
      <c r="D35" s="1735"/>
      <c r="E35" s="1457"/>
      <c r="F35" s="1270"/>
      <c r="G35" s="1254"/>
      <c r="H35" s="1172"/>
      <c r="I35" s="1173"/>
      <c r="J35" s="1172"/>
      <c r="K35" s="1172"/>
      <c r="L35" s="1736"/>
      <c r="M35" s="1736"/>
      <c r="N35" s="1172"/>
      <c r="O35" s="589"/>
      <c r="P35" s="1153"/>
      <c r="Q35" s="1154"/>
      <c r="R35" s="1264"/>
      <c r="S35" s="1170"/>
      <c r="T35" s="1170"/>
      <c r="U35" s="1268"/>
      <c r="V35" s="1268"/>
      <c r="W35" s="1268"/>
      <c r="X35" s="1268"/>
      <c r="Y35" s="1268"/>
      <c r="Z35" s="1268"/>
      <c r="AA35" s="1268"/>
      <c r="AB35" s="1268"/>
      <c r="AC35" s="1268"/>
      <c r="AD35" s="1268"/>
      <c r="AE35" s="1268"/>
      <c r="AF35" s="1268"/>
      <c r="AG35" s="1268"/>
      <c r="AH35" s="1268"/>
      <c r="AI35" s="1268"/>
      <c r="AJ35" s="1268"/>
      <c r="AK35" s="1268"/>
    </row>
    <row r="36" spans="1:37" s="1269" customFormat="1" ht="4.5" customHeight="1">
      <c r="A36" s="732"/>
      <c r="B36" s="1202"/>
      <c r="C36" s="1735"/>
      <c r="D36" s="1735"/>
      <c r="E36" s="1457"/>
      <c r="F36" s="1270"/>
      <c r="G36" s="1254"/>
      <c r="H36" s="1172"/>
      <c r="I36" s="1173"/>
      <c r="J36" s="1172"/>
      <c r="K36" s="1172"/>
      <c r="L36" s="1458"/>
      <c r="M36" s="1458"/>
      <c r="N36" s="1172"/>
      <c r="O36" s="589"/>
      <c r="P36" s="1153"/>
      <c r="Q36" s="1154"/>
      <c r="R36" s="1264"/>
      <c r="S36" s="1170"/>
      <c r="T36" s="1170"/>
      <c r="U36" s="1268"/>
      <c r="V36" s="1268"/>
      <c r="W36" s="1268"/>
      <c r="X36" s="1268"/>
      <c r="Y36" s="1268"/>
      <c r="Z36" s="1268"/>
      <c r="AA36" s="1268"/>
      <c r="AB36" s="1268"/>
      <c r="AC36" s="1268"/>
      <c r="AD36" s="1268"/>
      <c r="AE36" s="1268"/>
      <c r="AF36" s="1268"/>
      <c r="AG36" s="1268"/>
      <c r="AH36" s="1268"/>
      <c r="AI36" s="1268"/>
      <c r="AJ36" s="1268"/>
      <c r="AK36" s="1268"/>
    </row>
    <row r="37" spans="1:37" s="1157" customFormat="1">
      <c r="A37" s="1155"/>
      <c r="B37" s="1156"/>
      <c r="C37" s="1729" t="s">
        <v>70</v>
      </c>
      <c r="D37" s="1729"/>
      <c r="E37" s="1255"/>
      <c r="F37" s="1469">
        <v>196</v>
      </c>
      <c r="G37" s="1471">
        <v>0</v>
      </c>
      <c r="H37" s="1469">
        <v>11</v>
      </c>
      <c r="I37" s="1469">
        <v>28</v>
      </c>
      <c r="J37" s="1469">
        <v>45</v>
      </c>
      <c r="K37" s="1469">
        <v>66</v>
      </c>
      <c r="L37" s="1469">
        <v>36</v>
      </c>
      <c r="M37" s="1469">
        <v>10</v>
      </c>
      <c r="N37" s="1471">
        <v>0</v>
      </c>
      <c r="O37" s="589"/>
      <c r="P37" s="1470"/>
      <c r="R37" s="1264"/>
      <c r="S37" s="1277"/>
      <c r="T37" s="1277"/>
    </row>
    <row r="38" spans="1:37" s="1157" customFormat="1" ht="13.5" customHeight="1">
      <c r="A38" s="1155"/>
      <c r="B38" s="1156"/>
      <c r="C38" s="121" t="s">
        <v>64</v>
      </c>
      <c r="D38" s="121"/>
      <c r="E38" s="1158"/>
      <c r="F38" s="1469">
        <v>15</v>
      </c>
      <c r="G38" s="1471">
        <v>0</v>
      </c>
      <c r="H38" s="1469">
        <v>1</v>
      </c>
      <c r="I38" s="1469">
        <v>1</v>
      </c>
      <c r="J38" s="1469">
        <v>3</v>
      </c>
      <c r="K38" s="1469">
        <v>4</v>
      </c>
      <c r="L38" s="1469">
        <v>5</v>
      </c>
      <c r="M38" s="1469">
        <v>1</v>
      </c>
      <c r="N38" s="1471">
        <v>0</v>
      </c>
      <c r="O38" s="589"/>
      <c r="P38" s="1470"/>
      <c r="R38" s="1264"/>
      <c r="S38" s="1277"/>
      <c r="T38" s="1277"/>
    </row>
    <row r="39" spans="1:37" s="1157" customFormat="1" ht="13.5" customHeight="1">
      <c r="A39" s="1155"/>
      <c r="B39" s="1156"/>
      <c r="C39" s="121" t="s">
        <v>57</v>
      </c>
      <c r="D39" s="121"/>
      <c r="E39" s="1158"/>
      <c r="F39" s="1469">
        <v>2</v>
      </c>
      <c r="G39" s="1471">
        <v>0</v>
      </c>
      <c r="H39" s="1471">
        <v>0</v>
      </c>
      <c r="I39" s="1469">
        <v>1</v>
      </c>
      <c r="J39" s="1469">
        <v>1</v>
      </c>
      <c r="K39" s="1471">
        <v>0</v>
      </c>
      <c r="L39" s="1471">
        <v>0</v>
      </c>
      <c r="M39" s="1471">
        <v>0</v>
      </c>
      <c r="N39" s="1471">
        <v>0</v>
      </c>
      <c r="O39" s="589"/>
      <c r="P39" s="1470"/>
      <c r="R39" s="1264"/>
      <c r="S39" s="1277"/>
      <c r="T39" s="1277"/>
    </row>
    <row r="40" spans="1:37" s="1264" customFormat="1" ht="13.5" customHeight="1">
      <c r="A40" s="1272"/>
      <c r="B40" s="1150"/>
      <c r="C40" s="121" t="s">
        <v>66</v>
      </c>
      <c r="D40" s="121"/>
      <c r="E40" s="1273"/>
      <c r="F40" s="1469">
        <v>13</v>
      </c>
      <c r="G40" s="1471">
        <v>0</v>
      </c>
      <c r="H40" s="1471">
        <v>0</v>
      </c>
      <c r="I40" s="1469">
        <v>1</v>
      </c>
      <c r="J40" s="1469">
        <v>4</v>
      </c>
      <c r="K40" s="1469">
        <v>6</v>
      </c>
      <c r="L40" s="1469">
        <v>2</v>
      </c>
      <c r="M40" s="1471">
        <v>0</v>
      </c>
      <c r="N40" s="1471">
        <v>0</v>
      </c>
      <c r="O40" s="1274"/>
      <c r="P40" s="1472"/>
      <c r="S40" s="1277"/>
      <c r="T40" s="1277"/>
    </row>
    <row r="41" spans="1:37" s="1264" customFormat="1" ht="13.5" customHeight="1">
      <c r="A41" s="1272"/>
      <c r="B41" s="1150"/>
      <c r="C41" s="121" t="s">
        <v>68</v>
      </c>
      <c r="D41" s="121"/>
      <c r="E41" s="1273"/>
      <c r="F41" s="1469">
        <v>5</v>
      </c>
      <c r="G41" s="1471">
        <v>0</v>
      </c>
      <c r="H41" s="1469">
        <v>1</v>
      </c>
      <c r="I41" s="1469">
        <v>1</v>
      </c>
      <c r="J41" s="1471">
        <v>0</v>
      </c>
      <c r="K41" s="1469">
        <v>2</v>
      </c>
      <c r="L41" s="1471">
        <v>0</v>
      </c>
      <c r="M41" s="1469">
        <v>1</v>
      </c>
      <c r="N41" s="1471">
        <v>0</v>
      </c>
      <c r="O41" s="1274"/>
      <c r="P41" s="1472"/>
      <c r="S41" s="1277"/>
      <c r="T41" s="1277"/>
    </row>
    <row r="42" spans="1:37" s="1264" customFormat="1" ht="13.5" customHeight="1">
      <c r="A42" s="1272"/>
      <c r="B42" s="1150"/>
      <c r="C42" s="121" t="s">
        <v>77</v>
      </c>
      <c r="D42" s="121"/>
      <c r="E42" s="1273"/>
      <c r="F42" s="1469">
        <v>3</v>
      </c>
      <c r="G42" s="1471">
        <v>0</v>
      </c>
      <c r="H42" s="1469">
        <v>1</v>
      </c>
      <c r="I42" s="1471">
        <v>0</v>
      </c>
      <c r="J42" s="1471">
        <v>0</v>
      </c>
      <c r="K42" s="1469">
        <v>1</v>
      </c>
      <c r="L42" s="1469">
        <v>1</v>
      </c>
      <c r="M42" s="1471">
        <v>0</v>
      </c>
      <c r="N42" s="1471">
        <v>0</v>
      </c>
      <c r="O42" s="1274"/>
      <c r="P42" s="1472"/>
      <c r="S42" s="1277"/>
      <c r="T42" s="1277"/>
    </row>
    <row r="43" spans="1:37" s="1264" customFormat="1" ht="13.5" customHeight="1">
      <c r="A43" s="1272"/>
      <c r="B43" s="1150"/>
      <c r="C43" s="121" t="s">
        <v>63</v>
      </c>
      <c r="D43" s="121"/>
      <c r="E43" s="1273"/>
      <c r="F43" s="1469">
        <v>6</v>
      </c>
      <c r="G43" s="1471">
        <v>0</v>
      </c>
      <c r="H43" s="1471">
        <v>0</v>
      </c>
      <c r="I43" s="1469">
        <v>3</v>
      </c>
      <c r="J43" s="1471">
        <v>0</v>
      </c>
      <c r="K43" s="1469">
        <v>2</v>
      </c>
      <c r="L43" s="1471">
        <v>0</v>
      </c>
      <c r="M43" s="1469">
        <v>1</v>
      </c>
      <c r="N43" s="1471">
        <v>0</v>
      </c>
      <c r="O43" s="1274"/>
      <c r="P43" s="1472"/>
      <c r="S43" s="1277"/>
      <c r="T43" s="1277"/>
    </row>
    <row r="44" spans="1:37" s="1264" customFormat="1" ht="13.5" customHeight="1">
      <c r="A44" s="1272"/>
      <c r="B44" s="1150"/>
      <c r="C44" s="121" t="s">
        <v>58</v>
      </c>
      <c r="D44" s="121"/>
      <c r="E44" s="1273"/>
      <c r="F44" s="1469">
        <v>7</v>
      </c>
      <c r="G44" s="1471">
        <v>0</v>
      </c>
      <c r="H44" s="1471">
        <v>0</v>
      </c>
      <c r="I44" s="1469">
        <v>1</v>
      </c>
      <c r="J44" s="1469">
        <v>2</v>
      </c>
      <c r="K44" s="1469">
        <v>3</v>
      </c>
      <c r="L44" s="1471">
        <v>0</v>
      </c>
      <c r="M44" s="1469">
        <v>1</v>
      </c>
      <c r="N44" s="1471">
        <v>0</v>
      </c>
      <c r="O44" s="1274"/>
      <c r="P44" s="1472"/>
      <c r="S44" s="1277"/>
      <c r="T44" s="1277"/>
    </row>
    <row r="45" spans="1:37" s="1264" customFormat="1" ht="13.5" customHeight="1">
      <c r="A45" s="1272"/>
      <c r="B45" s="1150"/>
      <c r="C45" s="121" t="s">
        <v>76</v>
      </c>
      <c r="D45" s="121"/>
      <c r="E45" s="1273"/>
      <c r="F45" s="1469">
        <v>10</v>
      </c>
      <c r="G45" s="1471">
        <v>0</v>
      </c>
      <c r="H45" s="1469">
        <v>1</v>
      </c>
      <c r="I45" s="1469">
        <v>1</v>
      </c>
      <c r="J45" s="1469">
        <v>3</v>
      </c>
      <c r="K45" s="1469">
        <v>2</v>
      </c>
      <c r="L45" s="1469">
        <v>2</v>
      </c>
      <c r="M45" s="1469">
        <v>1</v>
      </c>
      <c r="N45" s="1471">
        <v>0</v>
      </c>
      <c r="O45" s="1274"/>
      <c r="P45" s="1472"/>
      <c r="S45" s="1277"/>
      <c r="T45" s="1277"/>
    </row>
    <row r="46" spans="1:37" s="1264" customFormat="1" ht="13.5" customHeight="1">
      <c r="A46" s="1272"/>
      <c r="B46" s="1150"/>
      <c r="C46" s="121" t="s">
        <v>78</v>
      </c>
      <c r="D46" s="121"/>
      <c r="E46" s="1273"/>
      <c r="F46" s="1469">
        <v>6</v>
      </c>
      <c r="G46" s="1471">
        <v>0</v>
      </c>
      <c r="H46" s="1469">
        <v>1</v>
      </c>
      <c r="I46" s="1469">
        <v>3</v>
      </c>
      <c r="J46" s="1471">
        <v>0</v>
      </c>
      <c r="K46" s="1469">
        <v>1</v>
      </c>
      <c r="L46" s="1471">
        <v>0</v>
      </c>
      <c r="M46" s="1469">
        <v>1</v>
      </c>
      <c r="N46" s="1471">
        <v>0</v>
      </c>
      <c r="O46" s="1274"/>
      <c r="P46" s="1472"/>
      <c r="S46" s="1277"/>
      <c r="T46" s="1277"/>
    </row>
    <row r="47" spans="1:37" s="1264" customFormat="1" ht="13.5" customHeight="1">
      <c r="A47" s="1272"/>
      <c r="B47" s="1150"/>
      <c r="C47" s="121" t="s">
        <v>62</v>
      </c>
      <c r="D47" s="121"/>
      <c r="E47" s="1273"/>
      <c r="F47" s="1469">
        <v>16</v>
      </c>
      <c r="G47" s="1471">
        <v>0</v>
      </c>
      <c r="H47" s="1469">
        <v>1</v>
      </c>
      <c r="I47" s="1469">
        <v>1</v>
      </c>
      <c r="J47" s="1469">
        <v>2</v>
      </c>
      <c r="K47" s="1469">
        <v>5</v>
      </c>
      <c r="L47" s="1469">
        <v>6</v>
      </c>
      <c r="M47" s="1469">
        <v>1</v>
      </c>
      <c r="N47" s="1471">
        <v>0</v>
      </c>
      <c r="O47" s="1274"/>
      <c r="P47" s="1472"/>
      <c r="S47" s="1277"/>
      <c r="T47" s="1277"/>
    </row>
    <row r="48" spans="1:37" s="1264" customFormat="1" ht="13.5" customHeight="1">
      <c r="A48" s="1272"/>
      <c r="B48" s="1150"/>
      <c r="C48" s="121" t="s">
        <v>61</v>
      </c>
      <c r="D48" s="121"/>
      <c r="E48" s="1273"/>
      <c r="F48" s="1469">
        <v>19</v>
      </c>
      <c r="G48" s="1471">
        <v>0</v>
      </c>
      <c r="H48" s="1471">
        <v>0</v>
      </c>
      <c r="I48" s="1469">
        <v>4</v>
      </c>
      <c r="J48" s="1469">
        <v>5</v>
      </c>
      <c r="K48" s="1469">
        <v>6</v>
      </c>
      <c r="L48" s="1469">
        <v>3</v>
      </c>
      <c r="M48" s="1469">
        <v>1</v>
      </c>
      <c r="N48" s="1471">
        <v>0</v>
      </c>
      <c r="O48" s="1274"/>
      <c r="P48" s="1472"/>
      <c r="S48" s="1277"/>
      <c r="T48" s="1277"/>
    </row>
    <row r="49" spans="1:20" s="1264" customFormat="1" ht="13.5" customHeight="1">
      <c r="A49" s="1272"/>
      <c r="B49" s="1150"/>
      <c r="C49" s="121" t="s">
        <v>59</v>
      </c>
      <c r="D49" s="121"/>
      <c r="E49" s="1273"/>
      <c r="F49" s="1469">
        <v>3</v>
      </c>
      <c r="G49" s="1471">
        <v>0</v>
      </c>
      <c r="H49" s="1471">
        <v>0</v>
      </c>
      <c r="I49" s="1471">
        <v>0</v>
      </c>
      <c r="J49" s="1471">
        <v>0</v>
      </c>
      <c r="K49" s="1469">
        <v>2</v>
      </c>
      <c r="L49" s="1469">
        <v>1</v>
      </c>
      <c r="M49" s="1471">
        <v>0</v>
      </c>
      <c r="N49" s="1471">
        <v>0</v>
      </c>
      <c r="O49" s="1274"/>
      <c r="P49" s="1472"/>
      <c r="S49" s="1277"/>
      <c r="T49" s="1277"/>
    </row>
    <row r="50" spans="1:20" s="1264" customFormat="1" ht="13.5" customHeight="1">
      <c r="A50" s="1272"/>
      <c r="B50" s="1150"/>
      <c r="C50" s="121" t="s">
        <v>65</v>
      </c>
      <c r="D50" s="121"/>
      <c r="E50" s="1273"/>
      <c r="F50" s="1469">
        <v>18</v>
      </c>
      <c r="G50" s="1471">
        <v>0</v>
      </c>
      <c r="H50" s="1471">
        <v>0</v>
      </c>
      <c r="I50" s="1469">
        <v>1</v>
      </c>
      <c r="J50" s="1469">
        <v>5</v>
      </c>
      <c r="K50" s="1469">
        <v>8</v>
      </c>
      <c r="L50" s="1469">
        <v>4</v>
      </c>
      <c r="M50" s="1471">
        <v>0</v>
      </c>
      <c r="N50" s="1471">
        <v>0</v>
      </c>
      <c r="O50" s="1274"/>
      <c r="P50" s="1472"/>
      <c r="S50" s="1277"/>
      <c r="T50" s="1277"/>
    </row>
    <row r="51" spans="1:20" s="1264" customFormat="1" ht="13.5" customHeight="1">
      <c r="A51" s="1272"/>
      <c r="B51" s="1150"/>
      <c r="C51" s="121" t="s">
        <v>81</v>
      </c>
      <c r="D51" s="121"/>
      <c r="E51" s="1273"/>
      <c r="F51" s="1469">
        <v>11</v>
      </c>
      <c r="G51" s="1471">
        <v>0</v>
      </c>
      <c r="H51" s="1469">
        <v>1</v>
      </c>
      <c r="I51" s="1471">
        <v>0</v>
      </c>
      <c r="J51" s="1469">
        <v>3</v>
      </c>
      <c r="K51" s="1469">
        <v>4</v>
      </c>
      <c r="L51" s="1469">
        <v>2</v>
      </c>
      <c r="M51" s="1469">
        <v>1</v>
      </c>
      <c r="N51" s="1471">
        <v>0</v>
      </c>
      <c r="O51" s="1274"/>
      <c r="P51" s="1472"/>
      <c r="S51" s="1277"/>
      <c r="T51" s="1277"/>
    </row>
    <row r="52" spans="1:20" s="1264" customFormat="1" ht="13.5" customHeight="1">
      <c r="A52" s="1272"/>
      <c r="B52" s="1150"/>
      <c r="C52" s="121" t="s">
        <v>60</v>
      </c>
      <c r="D52" s="121"/>
      <c r="E52" s="1273"/>
      <c r="F52" s="1469">
        <v>15</v>
      </c>
      <c r="G52" s="1471">
        <v>0</v>
      </c>
      <c r="H52" s="1469">
        <v>2</v>
      </c>
      <c r="I52" s="1469">
        <v>1</v>
      </c>
      <c r="J52" s="1469">
        <v>3</v>
      </c>
      <c r="K52" s="1469">
        <v>1</v>
      </c>
      <c r="L52" s="1469">
        <v>8</v>
      </c>
      <c r="M52" s="1471">
        <v>0</v>
      </c>
      <c r="N52" s="1471">
        <v>0</v>
      </c>
      <c r="O52" s="1274"/>
      <c r="P52" s="1472"/>
      <c r="S52" s="1277"/>
      <c r="T52" s="1277"/>
    </row>
    <row r="53" spans="1:20" s="1264" customFormat="1" ht="13.5" customHeight="1">
      <c r="A53" s="1272"/>
      <c r="B53" s="1150"/>
      <c r="C53" s="121" t="s">
        <v>67</v>
      </c>
      <c r="D53" s="121"/>
      <c r="E53" s="1273"/>
      <c r="F53" s="1469">
        <v>3</v>
      </c>
      <c r="G53" s="1471">
        <v>0</v>
      </c>
      <c r="H53" s="1471">
        <v>0</v>
      </c>
      <c r="I53" s="1471">
        <v>0</v>
      </c>
      <c r="J53" s="1469">
        <v>1</v>
      </c>
      <c r="K53" s="1469">
        <v>2</v>
      </c>
      <c r="L53" s="1471">
        <v>0</v>
      </c>
      <c r="M53" s="1471">
        <v>0</v>
      </c>
      <c r="N53" s="1471">
        <v>0</v>
      </c>
      <c r="O53" s="1274"/>
      <c r="P53" s="1472"/>
      <c r="S53" s="1277"/>
      <c r="T53" s="1277"/>
    </row>
    <row r="54" spans="1:20" s="1264" customFormat="1" ht="13.5" customHeight="1">
      <c r="A54" s="1272"/>
      <c r="B54" s="1150"/>
      <c r="C54" s="121" t="s">
        <v>69</v>
      </c>
      <c r="D54" s="121"/>
      <c r="E54" s="1273"/>
      <c r="F54" s="1469">
        <v>2</v>
      </c>
      <c r="G54" s="1471">
        <v>0</v>
      </c>
      <c r="H54" s="1471">
        <v>0</v>
      </c>
      <c r="I54" s="1471">
        <v>0</v>
      </c>
      <c r="J54" s="1471">
        <v>0</v>
      </c>
      <c r="K54" s="1469">
        <v>2</v>
      </c>
      <c r="L54" s="1471">
        <v>0</v>
      </c>
      <c r="M54" s="1471">
        <v>0</v>
      </c>
      <c r="N54" s="1471">
        <v>0</v>
      </c>
      <c r="O54" s="1274"/>
      <c r="P54" s="1472"/>
      <c r="S54" s="1277"/>
      <c r="T54" s="1277"/>
    </row>
    <row r="55" spans="1:20" s="1264" customFormat="1" ht="13.5" customHeight="1">
      <c r="A55" s="1272"/>
      <c r="B55" s="1150"/>
      <c r="C55" s="121" t="s">
        <v>79</v>
      </c>
      <c r="D55" s="121"/>
      <c r="E55" s="1273"/>
      <c r="F55" s="1469">
        <v>10</v>
      </c>
      <c r="G55" s="1471">
        <v>0</v>
      </c>
      <c r="H55" s="1469">
        <v>1</v>
      </c>
      <c r="I55" s="1469">
        <v>2</v>
      </c>
      <c r="J55" s="1469">
        <v>4</v>
      </c>
      <c r="K55" s="1469">
        <v>1</v>
      </c>
      <c r="L55" s="1469">
        <v>1</v>
      </c>
      <c r="M55" s="1469">
        <v>1</v>
      </c>
      <c r="N55" s="1471">
        <v>0</v>
      </c>
      <c r="O55" s="1274"/>
      <c r="P55" s="1472"/>
      <c r="S55" s="1277"/>
      <c r="T55" s="1277"/>
    </row>
    <row r="56" spans="1:20" s="1264" customFormat="1" ht="13.5" customHeight="1">
      <c r="A56" s="1272"/>
      <c r="B56" s="1150"/>
      <c r="C56" s="121" t="s">
        <v>630</v>
      </c>
      <c r="D56" s="121"/>
      <c r="E56" s="1273"/>
      <c r="F56" s="1469">
        <v>10</v>
      </c>
      <c r="G56" s="1471">
        <v>0</v>
      </c>
      <c r="H56" s="1471">
        <v>0</v>
      </c>
      <c r="I56" s="1469">
        <v>1</v>
      </c>
      <c r="J56" s="1469">
        <v>2</v>
      </c>
      <c r="K56" s="1469">
        <v>7</v>
      </c>
      <c r="L56" s="1471">
        <v>0</v>
      </c>
      <c r="M56" s="1471">
        <v>0</v>
      </c>
      <c r="N56" s="1471">
        <v>0</v>
      </c>
      <c r="O56" s="1274"/>
      <c r="P56" s="1472"/>
      <c r="S56" s="1277"/>
      <c r="T56" s="1277"/>
    </row>
    <row r="57" spans="1:20" s="1264" customFormat="1" ht="13.5" customHeight="1">
      <c r="A57" s="1272"/>
      <c r="B57" s="1150"/>
      <c r="C57" s="121" t="s">
        <v>629</v>
      </c>
      <c r="D57" s="121"/>
      <c r="E57" s="1273"/>
      <c r="F57" s="1469">
        <v>2</v>
      </c>
      <c r="G57" s="1471">
        <v>0</v>
      </c>
      <c r="H57" s="1471">
        <v>0</v>
      </c>
      <c r="I57" s="1469">
        <v>2</v>
      </c>
      <c r="J57" s="1471">
        <v>0</v>
      </c>
      <c r="K57" s="1471">
        <v>0</v>
      </c>
      <c r="L57" s="1471">
        <v>0</v>
      </c>
      <c r="M57" s="1471">
        <v>0</v>
      </c>
      <c r="N57" s="1471">
        <v>0</v>
      </c>
      <c r="O57" s="1274"/>
      <c r="P57" s="1472"/>
      <c r="S57" s="1277"/>
      <c r="T57" s="1277"/>
    </row>
    <row r="58" spans="1:20" s="1264" customFormat="1" ht="13.5" customHeight="1">
      <c r="A58" s="1272"/>
      <c r="B58" s="1150"/>
      <c r="C58" s="121" t="s">
        <v>631</v>
      </c>
      <c r="D58" s="121"/>
      <c r="E58" s="1273"/>
      <c r="F58" s="1469">
        <v>20</v>
      </c>
      <c r="G58" s="1471">
        <v>0</v>
      </c>
      <c r="H58" s="1469">
        <v>1</v>
      </c>
      <c r="I58" s="1469">
        <v>4</v>
      </c>
      <c r="J58" s="1469">
        <v>7</v>
      </c>
      <c r="K58" s="1469">
        <v>7</v>
      </c>
      <c r="L58" s="1469">
        <v>1</v>
      </c>
      <c r="M58" s="1471">
        <v>0</v>
      </c>
      <c r="N58" s="1471">
        <v>0</v>
      </c>
      <c r="O58" s="1274"/>
      <c r="P58" s="1472"/>
      <c r="S58" s="1277"/>
      <c r="T58" s="1277"/>
    </row>
    <row r="59" spans="1:20" s="1162" customFormat="1" ht="9" customHeight="1">
      <c r="A59" s="1159"/>
      <c r="B59" s="1159"/>
      <c r="C59" s="1160"/>
      <c r="D59" s="1457"/>
      <c r="E59" s="1457"/>
      <c r="F59" s="1271"/>
      <c r="G59" s="1271"/>
      <c r="H59" s="1271"/>
      <c r="I59" s="1271"/>
      <c r="J59" s="1271"/>
      <c r="K59" s="1271"/>
      <c r="L59" s="1271"/>
      <c r="M59" s="1271"/>
      <c r="N59" s="1271"/>
      <c r="O59" s="1274"/>
      <c r="P59" s="1473"/>
      <c r="R59" s="1275"/>
    </row>
    <row r="60" spans="1:20" s="1162" customFormat="1" ht="11.25" customHeight="1">
      <c r="A60" s="1159"/>
      <c r="B60" s="1159"/>
      <c r="C60" s="1728" t="s">
        <v>633</v>
      </c>
      <c r="D60" s="1728"/>
      <c r="E60" s="1728"/>
      <c r="F60" s="1728"/>
      <c r="G60" s="1728"/>
      <c r="H60" s="1728"/>
      <c r="I60" s="1728"/>
      <c r="J60" s="1278"/>
      <c r="K60" s="1278"/>
      <c r="L60" s="1278"/>
      <c r="M60" s="1278"/>
      <c r="N60" s="1278"/>
      <c r="O60" s="1274"/>
      <c r="P60" s="1474"/>
      <c r="R60" s="1275"/>
    </row>
    <row r="61" spans="1:20" ht="11.25" customHeight="1">
      <c r="A61" s="171"/>
      <c r="B61" s="199"/>
      <c r="C61" s="201" t="s">
        <v>515</v>
      </c>
      <c r="D61" s="187"/>
      <c r="E61" s="187"/>
      <c r="F61" s="1167"/>
      <c r="H61" s="187"/>
      <c r="I61" s="1174" t="s">
        <v>428</v>
      </c>
      <c r="J61" s="1167"/>
      <c r="K61" s="187"/>
      <c r="L61" s="187"/>
      <c r="M61" s="187"/>
      <c r="N61" s="273"/>
      <c r="O61" s="589"/>
      <c r="P61" s="1171"/>
    </row>
    <row r="62" spans="1:20" ht="13.5" customHeight="1">
      <c r="A62" s="169"/>
      <c r="B62" s="171"/>
      <c r="C62" s="171"/>
      <c r="D62" s="171"/>
      <c r="E62" s="171"/>
      <c r="F62" s="171"/>
      <c r="G62" s="171"/>
      <c r="H62" s="171"/>
      <c r="I62" s="171"/>
      <c r="J62" s="171"/>
      <c r="K62" s="1691">
        <v>41609</v>
      </c>
      <c r="L62" s="1691"/>
      <c r="M62" s="1691"/>
      <c r="N62" s="1691"/>
      <c r="O62" s="336">
        <v>17</v>
      </c>
      <c r="P62" s="1475"/>
    </row>
    <row r="64" spans="1:20">
      <c r="O64" s="590"/>
      <c r="P64" s="590"/>
    </row>
    <row r="65" spans="15:16">
      <c r="O65" s="591"/>
      <c r="P65" s="591"/>
    </row>
  </sheetData>
  <mergeCells count="16">
    <mergeCell ref="C7:D8"/>
    <mergeCell ref="F7:G7"/>
    <mergeCell ref="L7:M7"/>
    <mergeCell ref="B1:F1"/>
    <mergeCell ref="B2:D2"/>
    <mergeCell ref="I2:M2"/>
    <mergeCell ref="C4:N4"/>
    <mergeCell ref="C6:D6"/>
    <mergeCell ref="C60:I60"/>
    <mergeCell ref="K62:N62"/>
    <mergeCell ref="C9:D9"/>
    <mergeCell ref="C32:N32"/>
    <mergeCell ref="C34:D34"/>
    <mergeCell ref="C35:D36"/>
    <mergeCell ref="L35:M35"/>
    <mergeCell ref="C37:D37"/>
  </mergeCells>
  <printOptions horizontalCentered="1"/>
  <pageMargins left="0.15748031496062992" right="0.15748031496062992" top="0.19685039370078741" bottom="0.19685039370078741" header="0" footer="0"/>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536" customWidth="1"/>
    <col min="2" max="2" width="2.5703125" style="536" customWidth="1"/>
    <col min="3" max="3" width="2" style="536" customWidth="1"/>
    <col min="4" max="4" width="13.28515625" style="536" customWidth="1"/>
    <col min="5" max="5" width="6.28515625" style="536" customWidth="1"/>
    <col min="6" max="8" width="7.140625" style="536" customWidth="1"/>
    <col min="9" max="9" width="6.42578125" style="536" customWidth="1"/>
    <col min="10" max="10" width="6.5703125" style="536" customWidth="1"/>
    <col min="11" max="11" width="7.7109375" style="536" customWidth="1"/>
    <col min="12" max="12" width="28.42578125" style="536" customWidth="1"/>
    <col min="13" max="13" width="2.5703125" style="536" customWidth="1"/>
    <col min="14" max="14" width="1" style="536" customWidth="1"/>
    <col min="15" max="29" width="9.140625" style="536"/>
    <col min="30" max="30" width="15.140625" style="536" customWidth="1"/>
    <col min="31" max="34" width="6.42578125" style="536" customWidth="1"/>
    <col min="35" max="36" width="2.140625" style="536" customWidth="1"/>
    <col min="37" max="38" width="6.42578125" style="536" customWidth="1"/>
    <col min="39" max="39" width="15.140625" style="536" customWidth="1"/>
    <col min="40" max="41" width="6.42578125" style="536" customWidth="1"/>
    <col min="42" max="16384" width="9.140625" style="536"/>
  </cols>
  <sheetData>
    <row r="1" spans="1:56" ht="13.5" customHeight="1">
      <c r="A1" s="531"/>
      <c r="B1" s="535"/>
      <c r="C1" s="535"/>
      <c r="D1" s="535"/>
      <c r="E1" s="535"/>
      <c r="F1" s="532"/>
      <c r="G1" s="532"/>
      <c r="H1" s="532"/>
      <c r="I1" s="532"/>
      <c r="J1" s="532"/>
      <c r="K1" s="532"/>
      <c r="L1" s="1648" t="s">
        <v>414</v>
      </c>
      <c r="M1" s="1648"/>
      <c r="N1" s="531"/>
    </row>
    <row r="2" spans="1:56" ht="6" customHeight="1">
      <c r="A2" s="531"/>
      <c r="B2" s="1740"/>
      <c r="C2" s="1741"/>
      <c r="D2" s="1741"/>
      <c r="E2" s="677"/>
      <c r="F2" s="677"/>
      <c r="G2" s="677"/>
      <c r="H2" s="677"/>
      <c r="I2" s="677"/>
      <c r="J2" s="677"/>
      <c r="K2" s="677"/>
      <c r="L2" s="594"/>
      <c r="M2" s="541"/>
      <c r="N2" s="531"/>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row>
    <row r="3" spans="1:56" ht="11.25" customHeight="1" thickBot="1">
      <c r="A3" s="531"/>
      <c r="B3" s="609"/>
      <c r="C3" s="541"/>
      <c r="D3" s="541"/>
      <c r="E3" s="541"/>
      <c r="F3" s="541"/>
      <c r="G3" s="541"/>
      <c r="H3" s="541"/>
      <c r="I3" s="541"/>
      <c r="J3" s="541"/>
      <c r="K3" s="541"/>
      <c r="L3" s="742" t="s">
        <v>75</v>
      </c>
      <c r="M3" s="541"/>
      <c r="N3" s="531"/>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8"/>
      <c r="AQ3" s="608"/>
      <c r="AR3" s="608"/>
      <c r="AS3" s="608"/>
      <c r="AT3" s="608"/>
      <c r="AU3" s="608"/>
      <c r="AV3" s="608"/>
      <c r="AW3" s="608"/>
      <c r="AX3" s="608"/>
      <c r="AY3" s="608"/>
      <c r="AZ3" s="608"/>
      <c r="BA3" s="608"/>
      <c r="BB3" s="608"/>
      <c r="BC3" s="608"/>
      <c r="BD3" s="608"/>
    </row>
    <row r="4" spans="1:56" s="545" customFormat="1" ht="13.5" customHeight="1" thickBot="1">
      <c r="A4" s="543"/>
      <c r="B4" s="731"/>
      <c r="C4" s="1742" t="s">
        <v>145</v>
      </c>
      <c r="D4" s="1743"/>
      <c r="E4" s="1743"/>
      <c r="F4" s="1743"/>
      <c r="G4" s="1743"/>
      <c r="H4" s="1743"/>
      <c r="I4" s="1743"/>
      <c r="J4" s="1743"/>
      <c r="K4" s="1743"/>
      <c r="L4" s="1744"/>
      <c r="M4" s="541"/>
      <c r="N4" s="543"/>
      <c r="O4" s="825"/>
      <c r="P4" s="825"/>
      <c r="Q4" s="825"/>
      <c r="R4" s="825"/>
      <c r="S4" s="825"/>
      <c r="T4" s="825"/>
      <c r="U4" s="825"/>
      <c r="V4" s="825"/>
      <c r="W4" s="825"/>
      <c r="X4" s="825"/>
      <c r="Y4" s="825"/>
      <c r="Z4" s="825"/>
      <c r="AA4" s="825"/>
      <c r="AB4" s="825"/>
      <c r="AC4" s="825"/>
      <c r="AD4" s="960"/>
      <c r="AE4" s="960"/>
      <c r="AF4" s="960"/>
      <c r="AG4" s="960"/>
      <c r="AH4" s="960"/>
      <c r="AI4" s="960"/>
      <c r="AJ4" s="960"/>
      <c r="AK4" s="960"/>
      <c r="AL4" s="960"/>
      <c r="AM4" s="960"/>
      <c r="AN4" s="960"/>
      <c r="AO4" s="960"/>
      <c r="AP4" s="825"/>
      <c r="AQ4" s="825"/>
      <c r="AR4" s="825"/>
      <c r="AS4" s="825"/>
      <c r="AT4" s="825"/>
      <c r="AU4" s="825"/>
      <c r="AV4" s="825"/>
      <c r="AW4" s="825"/>
      <c r="AX4" s="825"/>
      <c r="AY4" s="825"/>
      <c r="AZ4" s="825"/>
      <c r="BA4" s="825"/>
      <c r="BB4" s="825"/>
      <c r="BC4" s="825"/>
      <c r="BD4" s="825"/>
    </row>
    <row r="5" spans="1:56" s="966" customFormat="1">
      <c r="B5" s="967"/>
      <c r="C5" s="1745" t="s">
        <v>146</v>
      </c>
      <c r="D5" s="1745"/>
      <c r="E5" s="756"/>
      <c r="F5" s="655"/>
      <c r="G5" s="655"/>
      <c r="H5" s="655"/>
      <c r="I5" s="655"/>
      <c r="J5" s="655"/>
      <c r="K5" s="655"/>
      <c r="L5" s="596"/>
      <c r="M5" s="596"/>
      <c r="N5" s="970"/>
      <c r="O5" s="968"/>
      <c r="P5" s="968"/>
      <c r="Q5" s="968"/>
      <c r="R5" s="968"/>
      <c r="S5" s="968"/>
      <c r="T5" s="968"/>
      <c r="U5" s="968"/>
      <c r="V5" s="968"/>
      <c r="W5" s="968"/>
      <c r="X5" s="968"/>
      <c r="Y5" s="968"/>
      <c r="Z5" s="968"/>
      <c r="AA5" s="968"/>
      <c r="AB5" s="968"/>
      <c r="AC5" s="968"/>
      <c r="AD5" s="969"/>
      <c r="AE5" s="969"/>
      <c r="AF5" s="969"/>
      <c r="AG5" s="969"/>
      <c r="AH5" s="969"/>
      <c r="AI5" s="969"/>
      <c r="AJ5" s="969"/>
      <c r="AK5" s="969"/>
      <c r="AL5" s="969"/>
      <c r="AM5" s="969"/>
      <c r="AO5" s="969"/>
      <c r="AP5" s="968"/>
      <c r="AQ5" s="968"/>
      <c r="AR5" s="968"/>
      <c r="AS5" s="968"/>
      <c r="AT5" s="968"/>
      <c r="AU5" s="968"/>
      <c r="AV5" s="968"/>
      <c r="AW5" s="968"/>
      <c r="AX5" s="968"/>
      <c r="AY5" s="968"/>
      <c r="AZ5" s="968"/>
      <c r="BA5" s="968"/>
      <c r="BB5" s="968"/>
      <c r="BC5" s="968"/>
      <c r="BD5" s="968"/>
    </row>
    <row r="6" spans="1:56" ht="13.5" customHeight="1">
      <c r="A6" s="531"/>
      <c r="B6" s="609"/>
      <c r="C6" s="1745"/>
      <c r="D6" s="1745"/>
      <c r="E6" s="1746" t="s">
        <v>680</v>
      </c>
      <c r="F6" s="1746" t="e">
        <f>+#REF!</f>
        <v>#REF!</v>
      </c>
      <c r="G6" s="1746" t="e">
        <f>+#REF!</f>
        <v>#REF!</v>
      </c>
      <c r="H6" s="1746" t="e">
        <f>+#REF!</f>
        <v>#REF!</v>
      </c>
      <c r="I6" s="1746" t="e">
        <f>+#REF!</f>
        <v>#REF!</v>
      </c>
      <c r="J6" s="1746" t="e">
        <f>+#REF!</f>
        <v>#REF!</v>
      </c>
      <c r="K6" s="1747" t="str">
        <f xml:space="preserve"> CONCATENATE("valor médio de ",J7,E6)</f>
        <v>valor médio de nov.2013</v>
      </c>
      <c r="L6" s="655"/>
      <c r="M6" s="596"/>
      <c r="N6" s="741"/>
      <c r="O6" s="608"/>
      <c r="P6" s="608"/>
      <c r="Q6" s="608"/>
      <c r="R6" s="608"/>
      <c r="S6" s="608"/>
      <c r="T6" s="608"/>
      <c r="U6" s="608"/>
      <c r="V6" s="608"/>
      <c r="W6" s="608"/>
      <c r="X6" s="608"/>
      <c r="Y6" s="608"/>
      <c r="Z6" s="608"/>
      <c r="AA6" s="608"/>
      <c r="AB6" s="608"/>
      <c r="AC6" s="608"/>
      <c r="AD6" s="961"/>
      <c r="AE6" s="973" t="s">
        <v>437</v>
      </c>
      <c r="AF6" s="973"/>
      <c r="AG6" s="973" t="s">
        <v>438</v>
      </c>
      <c r="AH6" s="973"/>
      <c r="AI6" s="961"/>
      <c r="AJ6" s="961"/>
      <c r="AK6" s="961"/>
      <c r="AL6" s="961"/>
      <c r="AM6" s="961"/>
      <c r="AN6" s="974" t="str">
        <f>VLOOKUP(AI8,AJ8:AK9,2,FALSE)</f>
        <v>beneficiário</v>
      </c>
      <c r="AO6" s="973"/>
      <c r="AP6" s="608"/>
      <c r="AQ6" s="608"/>
      <c r="AR6" s="608"/>
      <c r="AS6" s="608"/>
      <c r="AT6" s="608"/>
      <c r="AU6" s="608"/>
      <c r="AV6" s="608"/>
      <c r="AW6" s="608"/>
      <c r="AX6" s="608"/>
      <c r="AY6" s="608"/>
      <c r="AZ6" s="608"/>
      <c r="BA6" s="608"/>
      <c r="BB6" s="608"/>
      <c r="BC6" s="608"/>
      <c r="BD6" s="608"/>
    </row>
    <row r="7" spans="1:56" ht="13.5" customHeight="1">
      <c r="A7" s="531"/>
      <c r="B7" s="609"/>
      <c r="C7" s="577"/>
      <c r="D7" s="577"/>
      <c r="E7" s="971" t="s">
        <v>102</v>
      </c>
      <c r="F7" s="971" t="s">
        <v>101</v>
      </c>
      <c r="G7" s="971" t="s">
        <v>100</v>
      </c>
      <c r="H7" s="971" t="s">
        <v>99</v>
      </c>
      <c r="I7" s="971" t="s">
        <v>98</v>
      </c>
      <c r="J7" s="971" t="s">
        <v>97</v>
      </c>
      <c r="K7" s="1748" t="e">
        <f xml:space="preserve"> CONCATENATE("valor médio de ",#REF!,#REF!)</f>
        <v>#REF!</v>
      </c>
      <c r="L7" s="596"/>
      <c r="M7" s="653"/>
      <c r="N7" s="741"/>
      <c r="O7" s="608"/>
      <c r="P7" s="608"/>
      <c r="Q7" s="608"/>
      <c r="R7" s="608"/>
      <c r="S7" s="608"/>
      <c r="T7" s="608"/>
      <c r="U7" s="608"/>
      <c r="V7" s="608"/>
      <c r="W7" s="608"/>
      <c r="X7" s="608"/>
      <c r="Y7" s="608"/>
      <c r="Z7" s="608"/>
      <c r="AA7" s="608"/>
      <c r="AB7" s="608"/>
      <c r="AC7" s="608"/>
      <c r="AD7" s="961"/>
      <c r="AE7" s="962" t="s">
        <v>439</v>
      </c>
      <c r="AF7" s="961" t="s">
        <v>70</v>
      </c>
      <c r="AG7" s="962" t="s">
        <v>439</v>
      </c>
      <c r="AH7" s="961" t="s">
        <v>70</v>
      </c>
      <c r="AI7" s="963"/>
      <c r="AJ7" s="961"/>
      <c r="AK7" s="961"/>
      <c r="AL7" s="961"/>
      <c r="AM7" s="961"/>
      <c r="AN7" s="962" t="s">
        <v>439</v>
      </c>
      <c r="AO7" s="961" t="s">
        <v>70</v>
      </c>
      <c r="AP7" s="608"/>
      <c r="AQ7" s="608"/>
      <c r="AR7" s="608"/>
      <c r="AS7" s="608"/>
      <c r="AT7" s="608"/>
      <c r="AU7" s="608"/>
      <c r="AV7" s="608"/>
      <c r="AW7" s="608"/>
      <c r="AX7" s="608"/>
      <c r="AY7" s="608"/>
      <c r="AZ7" s="608"/>
      <c r="BA7" s="608"/>
      <c r="BB7" s="608"/>
      <c r="BC7" s="608"/>
      <c r="BD7" s="608"/>
    </row>
    <row r="8" spans="1:56" s="883" customFormat="1">
      <c r="A8" s="879"/>
      <c r="B8" s="880"/>
      <c r="C8" s="881" t="s">
        <v>70</v>
      </c>
      <c r="D8" s="882"/>
      <c r="E8" s="487">
        <v>109793</v>
      </c>
      <c r="F8" s="487">
        <v>109448</v>
      </c>
      <c r="G8" s="487">
        <v>107725</v>
      </c>
      <c r="H8" s="487">
        <v>103862</v>
      </c>
      <c r="I8" s="487">
        <v>100532</v>
      </c>
      <c r="J8" s="487">
        <v>98670</v>
      </c>
      <c r="K8" s="975">
        <v>209.67</v>
      </c>
      <c r="L8" s="884"/>
      <c r="M8" s="885"/>
      <c r="N8" s="879"/>
      <c r="O8" s="886"/>
      <c r="P8" s="1503"/>
      <c r="Q8" s="886"/>
      <c r="R8" s="1504"/>
      <c r="S8" s="886"/>
      <c r="T8" s="886"/>
      <c r="U8" s="886"/>
      <c r="V8" s="886"/>
      <c r="W8" s="886"/>
      <c r="X8" s="886"/>
      <c r="Y8" s="886"/>
      <c r="Z8" s="886"/>
      <c r="AA8" s="886"/>
      <c r="AB8" s="886"/>
      <c r="AC8" s="886"/>
      <c r="AD8" s="960" t="str">
        <f>+C9</f>
        <v>Aveiro</v>
      </c>
      <c r="AE8" s="964">
        <f>+K9</f>
        <v>213.65841296928301</v>
      </c>
      <c r="AF8" s="964">
        <f>+$K$8</f>
        <v>209.67</v>
      </c>
      <c r="AG8" s="964">
        <f>+K46</f>
        <v>91.314672258182199</v>
      </c>
      <c r="AH8" s="964">
        <f t="shared" ref="AH8:AH27" si="0">+$K$45</f>
        <v>86.602956957719996</v>
      </c>
      <c r="AI8" s="960">
        <v>2</v>
      </c>
      <c r="AJ8" s="960">
        <v>1</v>
      </c>
      <c r="AK8" s="960" t="s">
        <v>437</v>
      </c>
      <c r="AL8" s="960"/>
      <c r="AM8" s="960" t="str">
        <f>+AD8</f>
        <v>Aveiro</v>
      </c>
      <c r="AN8" s="965">
        <f>INDEX($AD$7:$AH$27,MATCH($AM8,$AD$7:$AD$27,0),MATCH(AN$7,$AD$7:$AH$7,0)+2*($AI$8-1))</f>
        <v>91.314672258182199</v>
      </c>
      <c r="AO8" s="965">
        <f>INDEX($AD$7:$AH$27,MATCH($AM8,$AD$7:$AD$27,0),MATCH(AO$7,$AD$7:$AH$7,0)+2*($AI$8-1))</f>
        <v>86.602956957719996</v>
      </c>
      <c r="AP8" s="886"/>
      <c r="AQ8" s="886"/>
      <c r="AR8" s="886"/>
      <c r="AS8" s="886"/>
      <c r="AT8" s="886"/>
      <c r="AU8" s="886"/>
      <c r="AV8" s="886"/>
      <c r="AW8" s="886"/>
      <c r="AX8" s="886"/>
      <c r="AY8" s="886"/>
      <c r="AZ8" s="886"/>
      <c r="BA8" s="886"/>
      <c r="BB8" s="886"/>
      <c r="BC8" s="886"/>
      <c r="BD8" s="886"/>
    </row>
    <row r="9" spans="1:56">
      <c r="A9" s="531"/>
      <c r="B9" s="609"/>
      <c r="C9" s="130" t="s">
        <v>64</v>
      </c>
      <c r="D9" s="539"/>
      <c r="E9" s="434">
        <v>4874</v>
      </c>
      <c r="F9" s="434">
        <v>4862</v>
      </c>
      <c r="G9" s="434">
        <v>4873</v>
      </c>
      <c r="H9" s="434">
        <v>4730</v>
      </c>
      <c r="I9" s="434">
        <v>4677</v>
      </c>
      <c r="J9" s="434">
        <v>4689</v>
      </c>
      <c r="K9" s="976">
        <v>213.65841296928301</v>
      </c>
      <c r="L9" s="596"/>
      <c r="M9" s="653"/>
      <c r="N9" s="531"/>
      <c r="O9" s="608"/>
      <c r="P9" s="608"/>
      <c r="Q9" s="608"/>
      <c r="R9" s="608"/>
      <c r="S9" s="608"/>
      <c r="T9" s="608"/>
      <c r="U9" s="608"/>
      <c r="V9" s="608"/>
      <c r="W9" s="608"/>
      <c r="X9" s="608"/>
      <c r="Y9" s="608"/>
      <c r="Z9" s="608"/>
      <c r="AA9" s="608"/>
      <c r="AB9" s="608"/>
      <c r="AC9" s="608"/>
      <c r="AD9" s="960" t="str">
        <f t="shared" ref="AD9:AD26" si="1">+C10</f>
        <v>Beja</v>
      </c>
      <c r="AE9" s="964">
        <f t="shared" ref="AE9:AE26" si="2">+K10</f>
        <v>241.97664453832201</v>
      </c>
      <c r="AF9" s="964">
        <f t="shared" ref="AF9:AF27" si="3">+$K$8</f>
        <v>209.67</v>
      </c>
      <c r="AG9" s="964">
        <f t="shared" ref="AG9:AG26" si="4">+K47</f>
        <v>84.948156779661005</v>
      </c>
      <c r="AH9" s="964">
        <f t="shared" si="0"/>
        <v>86.602956957719996</v>
      </c>
      <c r="AI9" s="961"/>
      <c r="AJ9" s="961">
        <v>2</v>
      </c>
      <c r="AK9" s="961" t="s">
        <v>438</v>
      </c>
      <c r="AL9" s="961"/>
      <c r="AM9" s="960" t="str">
        <f t="shared" ref="AM9:AM27" si="5">+AD9</f>
        <v>Beja</v>
      </c>
      <c r="AN9" s="965">
        <f t="shared" ref="AN9:AO27" si="6">INDEX($AD$7:$AH$27,MATCH($AM9,$AD$7:$AD$27,0),MATCH(AN$7,$AD$7:$AH$7,0)+2*($AI$8-1))</f>
        <v>84.948156779661005</v>
      </c>
      <c r="AO9" s="965">
        <f t="shared" si="6"/>
        <v>86.602956957719996</v>
      </c>
      <c r="AP9" s="608"/>
      <c r="AQ9" s="886"/>
      <c r="AR9" s="608"/>
      <c r="AS9" s="608"/>
      <c r="AT9" s="608"/>
      <c r="AU9" s="608"/>
      <c r="AV9" s="608"/>
      <c r="AW9" s="608"/>
      <c r="AX9" s="608"/>
      <c r="AY9" s="608"/>
      <c r="AZ9" s="608"/>
      <c r="BA9" s="608"/>
      <c r="BB9" s="608"/>
      <c r="BC9" s="608"/>
      <c r="BD9" s="608"/>
    </row>
    <row r="10" spans="1:56">
      <c r="A10" s="531"/>
      <c r="B10" s="609"/>
      <c r="C10" s="130" t="s">
        <v>57</v>
      </c>
      <c r="D10" s="539"/>
      <c r="E10" s="434">
        <v>1829</v>
      </c>
      <c r="F10" s="434">
        <v>1807</v>
      </c>
      <c r="G10" s="434">
        <v>1855</v>
      </c>
      <c r="H10" s="434">
        <v>1765</v>
      </c>
      <c r="I10" s="434">
        <v>1698</v>
      </c>
      <c r="J10" s="434">
        <v>1660</v>
      </c>
      <c r="K10" s="976">
        <v>241.97664453832201</v>
      </c>
      <c r="L10" s="596"/>
      <c r="M10" s="653"/>
      <c r="N10" s="531"/>
      <c r="O10" s="608"/>
      <c r="P10" s="608"/>
      <c r="Q10" s="608"/>
      <c r="R10" s="608"/>
      <c r="S10" s="608"/>
      <c r="T10" s="608"/>
      <c r="U10" s="608"/>
      <c r="V10" s="608"/>
      <c r="W10" s="608"/>
      <c r="X10" s="608"/>
      <c r="Y10" s="608"/>
      <c r="Z10" s="608"/>
      <c r="AA10" s="608"/>
      <c r="AB10" s="608"/>
      <c r="AC10" s="608"/>
      <c r="AD10" s="960" t="str">
        <f t="shared" si="1"/>
        <v>Braga</v>
      </c>
      <c r="AE10" s="964">
        <f t="shared" si="2"/>
        <v>203.381911508824</v>
      </c>
      <c r="AF10" s="964">
        <f t="shared" si="3"/>
        <v>209.67</v>
      </c>
      <c r="AG10" s="964">
        <f t="shared" si="4"/>
        <v>88.636705665691693</v>
      </c>
      <c r="AH10" s="964">
        <f t="shared" si="0"/>
        <v>86.602956957719996</v>
      </c>
      <c r="AI10" s="961"/>
      <c r="AJ10" s="961"/>
      <c r="AK10" s="961"/>
      <c r="AL10" s="961"/>
      <c r="AM10" s="960" t="str">
        <f t="shared" si="5"/>
        <v>Braga</v>
      </c>
      <c r="AN10" s="965">
        <f t="shared" si="6"/>
        <v>88.636705665691693</v>
      </c>
      <c r="AO10" s="965">
        <f t="shared" si="6"/>
        <v>86.602956957719996</v>
      </c>
      <c r="AP10" s="608"/>
      <c r="AQ10" s="886"/>
      <c r="AR10" s="608"/>
      <c r="AS10" s="608"/>
      <c r="AT10" s="608"/>
      <c r="AU10" s="608"/>
      <c r="AV10" s="608"/>
      <c r="AW10" s="608"/>
      <c r="AX10" s="608"/>
      <c r="AY10" s="608"/>
      <c r="AZ10" s="608"/>
      <c r="BA10" s="608"/>
      <c r="BB10" s="608"/>
      <c r="BC10" s="608"/>
      <c r="BD10" s="608"/>
    </row>
    <row r="11" spans="1:56">
      <c r="A11" s="531"/>
      <c r="B11" s="609"/>
      <c r="C11" s="130" t="s">
        <v>66</v>
      </c>
      <c r="D11" s="539"/>
      <c r="E11" s="434">
        <v>4434</v>
      </c>
      <c r="F11" s="434">
        <v>4437</v>
      </c>
      <c r="G11" s="434">
        <v>4424</v>
      </c>
      <c r="H11" s="434">
        <v>4239</v>
      </c>
      <c r="I11" s="434">
        <v>4102</v>
      </c>
      <c r="J11" s="434">
        <v>4028</v>
      </c>
      <c r="K11" s="976">
        <v>203.381911508824</v>
      </c>
      <c r="L11" s="596"/>
      <c r="M11" s="653"/>
      <c r="N11" s="531"/>
      <c r="O11" s="608"/>
      <c r="P11" s="608"/>
      <c r="Q11" s="608"/>
      <c r="R11" s="608"/>
      <c r="S11" s="608"/>
      <c r="T11" s="608"/>
      <c r="U11" s="608"/>
      <c r="V11" s="608"/>
      <c r="W11" s="608"/>
      <c r="X11" s="608"/>
      <c r="Y11" s="608"/>
      <c r="Z11" s="608"/>
      <c r="AA11" s="608"/>
      <c r="AB11" s="608"/>
      <c r="AC11" s="608"/>
      <c r="AD11" s="960" t="str">
        <f t="shared" si="1"/>
        <v>Bragança</v>
      </c>
      <c r="AE11" s="964">
        <f t="shared" si="2"/>
        <v>212.84512289780099</v>
      </c>
      <c r="AF11" s="964">
        <f t="shared" si="3"/>
        <v>209.67</v>
      </c>
      <c r="AG11" s="964">
        <f t="shared" si="4"/>
        <v>94.016731428571404</v>
      </c>
      <c r="AH11" s="964">
        <f t="shared" si="0"/>
        <v>86.602956957719996</v>
      </c>
      <c r="AI11" s="961"/>
      <c r="AJ11" s="961"/>
      <c r="AK11" s="961"/>
      <c r="AL11" s="961"/>
      <c r="AM11" s="960" t="str">
        <f t="shared" si="5"/>
        <v>Bragança</v>
      </c>
      <c r="AN11" s="965">
        <f t="shared" si="6"/>
        <v>94.016731428571404</v>
      </c>
      <c r="AO11" s="965">
        <f t="shared" si="6"/>
        <v>86.602956957719996</v>
      </c>
      <c r="AP11" s="608"/>
      <c r="AQ11" s="886"/>
      <c r="AR11" s="608"/>
      <c r="AS11" s="608"/>
      <c r="AT11" s="608"/>
      <c r="AU11" s="608"/>
      <c r="AV11" s="608"/>
      <c r="AW11" s="608"/>
      <c r="AX11" s="608"/>
      <c r="AY11" s="608"/>
      <c r="AZ11" s="608"/>
      <c r="BA11" s="608"/>
      <c r="BB11" s="608"/>
      <c r="BC11" s="608"/>
      <c r="BD11" s="608"/>
    </row>
    <row r="12" spans="1:56">
      <c r="A12" s="531"/>
      <c r="B12" s="609"/>
      <c r="C12" s="130" t="s">
        <v>68</v>
      </c>
      <c r="D12" s="539"/>
      <c r="E12" s="434">
        <v>826</v>
      </c>
      <c r="F12" s="434">
        <v>822</v>
      </c>
      <c r="G12" s="434">
        <v>822</v>
      </c>
      <c r="H12" s="434">
        <v>802</v>
      </c>
      <c r="I12" s="434">
        <v>796</v>
      </c>
      <c r="J12" s="434">
        <v>773</v>
      </c>
      <c r="K12" s="976">
        <v>212.84512289780099</v>
      </c>
      <c r="L12" s="596"/>
      <c r="M12" s="653"/>
      <c r="N12" s="531"/>
      <c r="AD12" s="960" t="str">
        <f t="shared" si="1"/>
        <v>Castelo Branco</v>
      </c>
      <c r="AE12" s="964">
        <f t="shared" si="2"/>
        <v>194.57335439039801</v>
      </c>
      <c r="AF12" s="964">
        <f t="shared" si="3"/>
        <v>209.67</v>
      </c>
      <c r="AG12" s="964">
        <f t="shared" si="4"/>
        <v>81.961048430016007</v>
      </c>
      <c r="AH12" s="964">
        <f t="shared" si="0"/>
        <v>86.602956957719996</v>
      </c>
      <c r="AI12" s="963"/>
      <c r="AJ12" s="963"/>
      <c r="AK12" s="963"/>
      <c r="AL12" s="963"/>
      <c r="AM12" s="960" t="str">
        <f t="shared" si="5"/>
        <v>Castelo Branco</v>
      </c>
      <c r="AN12" s="965">
        <f t="shared" si="6"/>
        <v>81.961048430016007</v>
      </c>
      <c r="AO12" s="965">
        <f t="shared" si="6"/>
        <v>86.602956957719996</v>
      </c>
    </row>
    <row r="13" spans="1:56">
      <c r="A13" s="531"/>
      <c r="B13" s="609"/>
      <c r="C13" s="130" t="s">
        <v>77</v>
      </c>
      <c r="D13" s="539"/>
      <c r="E13" s="434">
        <v>1584</v>
      </c>
      <c r="F13" s="434">
        <v>1586</v>
      </c>
      <c r="G13" s="434">
        <v>1603</v>
      </c>
      <c r="H13" s="434">
        <v>1587</v>
      </c>
      <c r="I13" s="434">
        <v>1574</v>
      </c>
      <c r="J13" s="434">
        <v>1583</v>
      </c>
      <c r="K13" s="976">
        <v>194.57335439039801</v>
      </c>
      <c r="L13" s="596"/>
      <c r="M13" s="653"/>
      <c r="N13" s="531"/>
      <c r="AD13" s="960" t="str">
        <f t="shared" si="1"/>
        <v>Coimbra</v>
      </c>
      <c r="AE13" s="964">
        <f t="shared" si="2"/>
        <v>194.23671679198</v>
      </c>
      <c r="AF13" s="964">
        <f t="shared" si="3"/>
        <v>209.67</v>
      </c>
      <c r="AG13" s="964">
        <f t="shared" si="4"/>
        <v>94.563998101952293</v>
      </c>
      <c r="AH13" s="964">
        <f t="shared" si="0"/>
        <v>86.602956957719996</v>
      </c>
      <c r="AI13" s="963"/>
      <c r="AJ13" s="963"/>
      <c r="AK13" s="963"/>
      <c r="AL13" s="963"/>
      <c r="AM13" s="960" t="str">
        <f t="shared" si="5"/>
        <v>Coimbra</v>
      </c>
      <c r="AN13" s="965">
        <f t="shared" si="6"/>
        <v>94.563998101952293</v>
      </c>
      <c r="AO13" s="965">
        <f t="shared" si="6"/>
        <v>86.602956957719996</v>
      </c>
    </row>
    <row r="14" spans="1:56">
      <c r="A14" s="531"/>
      <c r="B14" s="609"/>
      <c r="C14" s="130" t="s">
        <v>63</v>
      </c>
      <c r="D14" s="539"/>
      <c r="E14" s="434">
        <v>3856</v>
      </c>
      <c r="F14" s="434">
        <v>3856</v>
      </c>
      <c r="G14" s="434">
        <v>3802</v>
      </c>
      <c r="H14" s="434">
        <v>3631</v>
      </c>
      <c r="I14" s="434">
        <v>3583</v>
      </c>
      <c r="J14" s="434">
        <v>3593</v>
      </c>
      <c r="K14" s="976">
        <v>194.23671679198</v>
      </c>
      <c r="L14" s="596"/>
      <c r="M14" s="653"/>
      <c r="N14" s="531"/>
      <c r="AD14" s="960" t="str">
        <f t="shared" si="1"/>
        <v>Évora</v>
      </c>
      <c r="AE14" s="964">
        <f t="shared" si="2"/>
        <v>220.91490538573501</v>
      </c>
      <c r="AF14" s="964">
        <f t="shared" si="3"/>
        <v>209.67</v>
      </c>
      <c r="AG14" s="964">
        <f t="shared" si="4"/>
        <v>84.480122460339601</v>
      </c>
      <c r="AH14" s="964">
        <f t="shared" si="0"/>
        <v>86.602956957719996</v>
      </c>
      <c r="AI14" s="963"/>
      <c r="AJ14" s="963"/>
      <c r="AK14" s="963"/>
      <c r="AL14" s="963"/>
      <c r="AM14" s="960" t="str">
        <f t="shared" si="5"/>
        <v>Évora</v>
      </c>
      <c r="AN14" s="965">
        <f t="shared" si="6"/>
        <v>84.480122460339601</v>
      </c>
      <c r="AO14" s="965">
        <f t="shared" si="6"/>
        <v>86.602956957719996</v>
      </c>
    </row>
    <row r="15" spans="1:56">
      <c r="A15" s="531"/>
      <c r="B15" s="609"/>
      <c r="C15" s="130" t="s">
        <v>58</v>
      </c>
      <c r="D15" s="539"/>
      <c r="E15" s="434">
        <v>1512</v>
      </c>
      <c r="F15" s="434">
        <v>1420</v>
      </c>
      <c r="G15" s="434">
        <v>1456</v>
      </c>
      <c r="H15" s="434">
        <v>1447</v>
      </c>
      <c r="I15" s="434">
        <v>1364</v>
      </c>
      <c r="J15" s="434">
        <v>1374</v>
      </c>
      <c r="K15" s="976">
        <v>220.91490538573501</v>
      </c>
      <c r="L15" s="596"/>
      <c r="M15" s="653"/>
      <c r="N15" s="531"/>
      <c r="AD15" s="960" t="str">
        <f t="shared" si="1"/>
        <v>Faro</v>
      </c>
      <c r="AE15" s="964">
        <f t="shared" si="2"/>
        <v>198.09117401668701</v>
      </c>
      <c r="AF15" s="964">
        <f t="shared" si="3"/>
        <v>209.67</v>
      </c>
      <c r="AG15" s="964">
        <f t="shared" si="4"/>
        <v>89.498381798599894</v>
      </c>
      <c r="AH15" s="964">
        <f t="shared" si="0"/>
        <v>86.602956957719996</v>
      </c>
      <c r="AI15" s="963"/>
      <c r="AJ15" s="963"/>
      <c r="AK15" s="963"/>
      <c r="AL15" s="963"/>
      <c r="AM15" s="960" t="str">
        <f t="shared" si="5"/>
        <v>Faro</v>
      </c>
      <c r="AN15" s="965">
        <f t="shared" si="6"/>
        <v>89.498381798599894</v>
      </c>
      <c r="AO15" s="965">
        <f t="shared" si="6"/>
        <v>86.602956957719996</v>
      </c>
    </row>
    <row r="16" spans="1:56">
      <c r="A16" s="531"/>
      <c r="B16" s="609"/>
      <c r="C16" s="130" t="s">
        <v>76</v>
      </c>
      <c r="D16" s="539"/>
      <c r="E16" s="434">
        <v>4151</v>
      </c>
      <c r="F16" s="434">
        <v>4103</v>
      </c>
      <c r="G16" s="434">
        <v>3962</v>
      </c>
      <c r="H16" s="434">
        <v>3700</v>
      </c>
      <c r="I16" s="434">
        <v>3496</v>
      </c>
      <c r="J16" s="434">
        <v>3357</v>
      </c>
      <c r="K16" s="976">
        <v>198.09117401668701</v>
      </c>
      <c r="L16" s="596"/>
      <c r="M16" s="653"/>
      <c r="N16" s="531"/>
      <c r="AD16" s="960" t="str">
        <f t="shared" si="1"/>
        <v>Guarda</v>
      </c>
      <c r="AE16" s="964">
        <f t="shared" si="2"/>
        <v>203.14784810126599</v>
      </c>
      <c r="AF16" s="964">
        <f t="shared" si="3"/>
        <v>209.67</v>
      </c>
      <c r="AG16" s="964">
        <f t="shared" si="4"/>
        <v>83.001995740797099</v>
      </c>
      <c r="AH16" s="964">
        <f t="shared" si="0"/>
        <v>86.602956957719996</v>
      </c>
      <c r="AI16" s="963"/>
      <c r="AJ16" s="963"/>
      <c r="AK16" s="963"/>
      <c r="AL16" s="963"/>
      <c r="AM16" s="960" t="str">
        <f t="shared" si="5"/>
        <v>Guarda</v>
      </c>
      <c r="AN16" s="965">
        <f t="shared" si="6"/>
        <v>83.001995740797099</v>
      </c>
      <c r="AO16" s="965">
        <f t="shared" si="6"/>
        <v>86.602956957719996</v>
      </c>
    </row>
    <row r="17" spans="1:41">
      <c r="A17" s="531"/>
      <c r="B17" s="609"/>
      <c r="C17" s="130" t="s">
        <v>78</v>
      </c>
      <c r="D17" s="539"/>
      <c r="E17" s="434">
        <v>1452</v>
      </c>
      <c r="F17" s="434">
        <v>1449</v>
      </c>
      <c r="G17" s="434">
        <v>1406</v>
      </c>
      <c r="H17" s="434">
        <v>1354</v>
      </c>
      <c r="I17" s="434">
        <v>1352</v>
      </c>
      <c r="J17" s="434">
        <v>1344</v>
      </c>
      <c r="K17" s="976">
        <v>203.14784810126599</v>
      </c>
      <c r="L17" s="596"/>
      <c r="M17" s="653"/>
      <c r="N17" s="531"/>
      <c r="AD17" s="960" t="str">
        <f t="shared" si="1"/>
        <v>Leiria</v>
      </c>
      <c r="AE17" s="964">
        <f t="shared" si="2"/>
        <v>202.67859098228701</v>
      </c>
      <c r="AF17" s="964">
        <f t="shared" si="3"/>
        <v>209.67</v>
      </c>
      <c r="AG17" s="964">
        <f t="shared" si="4"/>
        <v>91.254961029545001</v>
      </c>
      <c r="AH17" s="964">
        <f t="shared" si="0"/>
        <v>86.602956957719996</v>
      </c>
      <c r="AI17" s="963"/>
      <c r="AJ17" s="963"/>
      <c r="AK17" s="963"/>
      <c r="AL17" s="963"/>
      <c r="AM17" s="960" t="str">
        <f t="shared" si="5"/>
        <v>Leiria</v>
      </c>
      <c r="AN17" s="965">
        <f t="shared" si="6"/>
        <v>91.254961029545001</v>
      </c>
      <c r="AO17" s="965">
        <f t="shared" si="6"/>
        <v>86.602956957719996</v>
      </c>
    </row>
    <row r="18" spans="1:41">
      <c r="A18" s="531"/>
      <c r="B18" s="609"/>
      <c r="C18" s="130" t="s">
        <v>62</v>
      </c>
      <c r="D18" s="539"/>
      <c r="E18" s="434">
        <v>2705</v>
      </c>
      <c r="F18" s="434">
        <v>2677</v>
      </c>
      <c r="G18" s="434">
        <v>2610</v>
      </c>
      <c r="H18" s="434">
        <v>2547</v>
      </c>
      <c r="I18" s="434">
        <v>2501</v>
      </c>
      <c r="J18" s="434">
        <v>2485</v>
      </c>
      <c r="K18" s="976">
        <v>202.67859098228701</v>
      </c>
      <c r="L18" s="596"/>
      <c r="M18" s="653"/>
      <c r="N18" s="531"/>
      <c r="AD18" s="960" t="str">
        <f t="shared" si="1"/>
        <v>Lisboa</v>
      </c>
      <c r="AE18" s="964">
        <f t="shared" si="2"/>
        <v>210.62342139342101</v>
      </c>
      <c r="AF18" s="964">
        <f t="shared" si="3"/>
        <v>209.67</v>
      </c>
      <c r="AG18" s="964">
        <f t="shared" si="4"/>
        <v>88.362420679763602</v>
      </c>
      <c r="AH18" s="964">
        <f t="shared" si="0"/>
        <v>86.602956957719996</v>
      </c>
      <c r="AI18" s="963"/>
      <c r="AJ18" s="963"/>
      <c r="AK18" s="963"/>
      <c r="AL18" s="963"/>
      <c r="AM18" s="960" t="str">
        <f t="shared" si="5"/>
        <v>Lisboa</v>
      </c>
      <c r="AN18" s="965">
        <f t="shared" si="6"/>
        <v>88.362420679763602</v>
      </c>
      <c r="AO18" s="965">
        <f t="shared" si="6"/>
        <v>86.602956957719996</v>
      </c>
    </row>
    <row r="19" spans="1:41">
      <c r="A19" s="531"/>
      <c r="B19" s="609"/>
      <c r="C19" s="130" t="s">
        <v>61</v>
      </c>
      <c r="D19" s="539"/>
      <c r="E19" s="434">
        <v>22266</v>
      </c>
      <c r="F19" s="434">
        <v>22425</v>
      </c>
      <c r="G19" s="434">
        <v>21748</v>
      </c>
      <c r="H19" s="434">
        <v>20921</v>
      </c>
      <c r="I19" s="434">
        <v>19955</v>
      </c>
      <c r="J19" s="434">
        <v>19312</v>
      </c>
      <c r="K19" s="976">
        <v>210.62342139342101</v>
      </c>
      <c r="L19" s="596"/>
      <c r="M19" s="653"/>
      <c r="N19" s="531"/>
      <c r="AD19" s="960" t="str">
        <f t="shared" si="1"/>
        <v>Portalegre</v>
      </c>
      <c r="AE19" s="964">
        <f t="shared" si="2"/>
        <v>232.80247311828001</v>
      </c>
      <c r="AF19" s="964">
        <f t="shared" si="3"/>
        <v>209.67</v>
      </c>
      <c r="AG19" s="964">
        <f t="shared" si="4"/>
        <v>85.866521246458902</v>
      </c>
      <c r="AH19" s="964">
        <f t="shared" si="0"/>
        <v>86.602956957719996</v>
      </c>
      <c r="AI19" s="963"/>
      <c r="AJ19" s="963"/>
      <c r="AK19" s="963"/>
      <c r="AL19" s="963"/>
      <c r="AM19" s="960" t="str">
        <f t="shared" si="5"/>
        <v>Portalegre</v>
      </c>
      <c r="AN19" s="965">
        <f t="shared" si="6"/>
        <v>85.866521246458902</v>
      </c>
      <c r="AO19" s="965">
        <f t="shared" si="6"/>
        <v>86.602956957719996</v>
      </c>
    </row>
    <row r="20" spans="1:41">
      <c r="A20" s="531"/>
      <c r="B20" s="609"/>
      <c r="C20" s="130" t="s">
        <v>59</v>
      </c>
      <c r="D20" s="539"/>
      <c r="E20" s="434">
        <v>1446</v>
      </c>
      <c r="F20" s="434">
        <v>1389</v>
      </c>
      <c r="G20" s="434">
        <v>1389</v>
      </c>
      <c r="H20" s="434">
        <v>1371</v>
      </c>
      <c r="I20" s="434">
        <v>1326</v>
      </c>
      <c r="J20" s="434">
        <v>1303</v>
      </c>
      <c r="K20" s="976">
        <v>232.80247311828001</v>
      </c>
      <c r="L20" s="596"/>
      <c r="M20" s="653"/>
      <c r="N20" s="531"/>
      <c r="AD20" s="960" t="str">
        <f t="shared" si="1"/>
        <v>Porto</v>
      </c>
      <c r="AE20" s="964">
        <f t="shared" si="2"/>
        <v>207.23398791965201</v>
      </c>
      <c r="AF20" s="964">
        <f t="shared" si="3"/>
        <v>209.67</v>
      </c>
      <c r="AG20" s="964">
        <f t="shared" si="4"/>
        <v>87.309991862581199</v>
      </c>
      <c r="AH20" s="964">
        <f t="shared" si="0"/>
        <v>86.602956957719996</v>
      </c>
      <c r="AI20" s="963"/>
      <c r="AJ20" s="963"/>
      <c r="AK20" s="963"/>
      <c r="AL20" s="963"/>
      <c r="AM20" s="960" t="str">
        <f t="shared" si="5"/>
        <v>Porto</v>
      </c>
      <c r="AN20" s="965">
        <f t="shared" si="6"/>
        <v>87.309991862581199</v>
      </c>
      <c r="AO20" s="965">
        <f t="shared" si="6"/>
        <v>86.602956957719996</v>
      </c>
    </row>
    <row r="21" spans="1:41">
      <c r="A21" s="531"/>
      <c r="B21" s="609"/>
      <c r="C21" s="130" t="s">
        <v>65</v>
      </c>
      <c r="D21" s="539"/>
      <c r="E21" s="434">
        <v>31661</v>
      </c>
      <c r="F21" s="434">
        <v>31557</v>
      </c>
      <c r="G21" s="434">
        <v>31119</v>
      </c>
      <c r="H21" s="434">
        <v>29880</v>
      </c>
      <c r="I21" s="434">
        <v>28952</v>
      </c>
      <c r="J21" s="434">
        <v>28481</v>
      </c>
      <c r="K21" s="976">
        <v>207.23398791965201</v>
      </c>
      <c r="L21" s="596"/>
      <c r="M21" s="653"/>
      <c r="N21" s="531"/>
      <c r="AD21" s="960" t="str">
        <f t="shared" si="1"/>
        <v>Santarém</v>
      </c>
      <c r="AE21" s="964">
        <f t="shared" si="2"/>
        <v>210.45623052959499</v>
      </c>
      <c r="AF21" s="964">
        <f t="shared" si="3"/>
        <v>209.67</v>
      </c>
      <c r="AG21" s="964">
        <f t="shared" si="4"/>
        <v>87.310436187399006</v>
      </c>
      <c r="AH21" s="964">
        <f t="shared" si="0"/>
        <v>86.602956957719996</v>
      </c>
      <c r="AI21" s="963"/>
      <c r="AJ21" s="963"/>
      <c r="AK21" s="963"/>
      <c r="AL21" s="963"/>
      <c r="AM21" s="960" t="str">
        <f t="shared" si="5"/>
        <v>Santarém</v>
      </c>
      <c r="AN21" s="965">
        <f t="shared" si="6"/>
        <v>87.310436187399006</v>
      </c>
      <c r="AO21" s="965">
        <f t="shared" si="6"/>
        <v>86.602956957719996</v>
      </c>
    </row>
    <row r="22" spans="1:41">
      <c r="A22" s="531"/>
      <c r="B22" s="609"/>
      <c r="C22" s="130" t="s">
        <v>81</v>
      </c>
      <c r="D22" s="539"/>
      <c r="E22" s="434">
        <v>2810</v>
      </c>
      <c r="F22" s="434">
        <v>2763</v>
      </c>
      <c r="G22" s="434">
        <v>2744</v>
      </c>
      <c r="H22" s="434">
        <v>2661</v>
      </c>
      <c r="I22" s="434">
        <v>2585</v>
      </c>
      <c r="J22" s="434">
        <v>2571</v>
      </c>
      <c r="K22" s="976">
        <v>210.45623052959499</v>
      </c>
      <c r="L22" s="596"/>
      <c r="M22" s="653"/>
      <c r="N22" s="531"/>
      <c r="AD22" s="960" t="str">
        <f t="shared" si="1"/>
        <v>Setúbal</v>
      </c>
      <c r="AE22" s="964">
        <f t="shared" si="2"/>
        <v>218.692108782307</v>
      </c>
      <c r="AF22" s="964">
        <f t="shared" si="3"/>
        <v>209.67</v>
      </c>
      <c r="AG22" s="964">
        <f t="shared" si="4"/>
        <v>90.413509648609903</v>
      </c>
      <c r="AH22" s="964">
        <f t="shared" si="0"/>
        <v>86.602956957719996</v>
      </c>
      <c r="AI22" s="963"/>
      <c r="AJ22" s="963"/>
      <c r="AK22" s="963"/>
      <c r="AL22" s="963"/>
      <c r="AM22" s="960" t="str">
        <f t="shared" si="5"/>
        <v>Setúbal</v>
      </c>
      <c r="AN22" s="965">
        <f t="shared" si="6"/>
        <v>90.413509648609903</v>
      </c>
      <c r="AO22" s="965">
        <f t="shared" si="6"/>
        <v>86.602956957719996</v>
      </c>
    </row>
    <row r="23" spans="1:41">
      <c r="A23" s="531"/>
      <c r="B23" s="609"/>
      <c r="C23" s="130" t="s">
        <v>60</v>
      </c>
      <c r="D23" s="539"/>
      <c r="E23" s="434">
        <v>8940</v>
      </c>
      <c r="F23" s="434">
        <v>9029</v>
      </c>
      <c r="G23" s="434">
        <v>8813</v>
      </c>
      <c r="H23" s="434">
        <v>8541</v>
      </c>
      <c r="I23" s="434">
        <v>8178</v>
      </c>
      <c r="J23" s="434">
        <v>7803</v>
      </c>
      <c r="K23" s="976">
        <v>218.692108782307</v>
      </c>
      <c r="L23" s="596"/>
      <c r="M23" s="653"/>
      <c r="N23" s="531"/>
      <c r="AD23" s="960" t="str">
        <f t="shared" si="1"/>
        <v>Viana do Castelo</v>
      </c>
      <c r="AE23" s="964">
        <f t="shared" si="2"/>
        <v>185.414626168224</v>
      </c>
      <c r="AF23" s="964">
        <f t="shared" si="3"/>
        <v>209.67</v>
      </c>
      <c r="AG23" s="964">
        <f t="shared" si="4"/>
        <v>89.804745379102201</v>
      </c>
      <c r="AH23" s="964">
        <f t="shared" si="0"/>
        <v>86.602956957719996</v>
      </c>
      <c r="AI23" s="963"/>
      <c r="AJ23" s="963"/>
      <c r="AK23" s="963"/>
      <c r="AL23" s="963"/>
      <c r="AM23" s="960" t="str">
        <f t="shared" si="5"/>
        <v>Viana do Castelo</v>
      </c>
      <c r="AN23" s="965">
        <f t="shared" si="6"/>
        <v>89.804745379102201</v>
      </c>
      <c r="AO23" s="965">
        <f t="shared" si="6"/>
        <v>86.602956957719996</v>
      </c>
    </row>
    <row r="24" spans="1:41">
      <c r="A24" s="531"/>
      <c r="B24" s="609"/>
      <c r="C24" s="130" t="s">
        <v>67</v>
      </c>
      <c r="D24" s="539"/>
      <c r="E24" s="434">
        <v>1372</v>
      </c>
      <c r="F24" s="434">
        <v>1360</v>
      </c>
      <c r="G24" s="434">
        <v>1318</v>
      </c>
      <c r="H24" s="434">
        <v>1302</v>
      </c>
      <c r="I24" s="434">
        <v>1249</v>
      </c>
      <c r="J24" s="434">
        <v>1284</v>
      </c>
      <c r="K24" s="976">
        <v>185.414626168224</v>
      </c>
      <c r="L24" s="596"/>
      <c r="M24" s="653"/>
      <c r="N24" s="531"/>
      <c r="AD24" s="960" t="str">
        <f t="shared" si="1"/>
        <v>Vila Real</v>
      </c>
      <c r="AE24" s="964">
        <f t="shared" si="2"/>
        <v>201.12621212121201</v>
      </c>
      <c r="AF24" s="964">
        <f t="shared" si="3"/>
        <v>209.67</v>
      </c>
      <c r="AG24" s="964">
        <f t="shared" si="4"/>
        <v>93.298688012495106</v>
      </c>
      <c r="AH24" s="964">
        <f t="shared" si="0"/>
        <v>86.602956957719996</v>
      </c>
      <c r="AI24" s="963"/>
      <c r="AJ24" s="963"/>
      <c r="AK24" s="963"/>
      <c r="AL24" s="963"/>
      <c r="AM24" s="960" t="str">
        <f t="shared" si="5"/>
        <v>Vila Real</v>
      </c>
      <c r="AN24" s="965">
        <f t="shared" si="6"/>
        <v>93.298688012495106</v>
      </c>
      <c r="AO24" s="965">
        <f t="shared" si="6"/>
        <v>86.602956957719996</v>
      </c>
    </row>
    <row r="25" spans="1:41">
      <c r="A25" s="531"/>
      <c r="B25" s="609"/>
      <c r="C25" s="130" t="s">
        <v>69</v>
      </c>
      <c r="D25" s="539"/>
      <c r="E25" s="434">
        <v>2536</v>
      </c>
      <c r="F25" s="434">
        <v>2503</v>
      </c>
      <c r="G25" s="434">
        <v>2491</v>
      </c>
      <c r="H25" s="434">
        <v>2428</v>
      </c>
      <c r="I25" s="434">
        <v>2401</v>
      </c>
      <c r="J25" s="434">
        <v>2376</v>
      </c>
      <c r="K25" s="976">
        <v>201.12621212121201</v>
      </c>
      <c r="L25" s="596"/>
      <c r="M25" s="653"/>
      <c r="N25" s="531"/>
      <c r="AD25" s="960" t="str">
        <f t="shared" si="1"/>
        <v>Viseu</v>
      </c>
      <c r="AE25" s="964">
        <f t="shared" si="2"/>
        <v>201.13209538950699</v>
      </c>
      <c r="AF25" s="964">
        <f t="shared" si="3"/>
        <v>209.67</v>
      </c>
      <c r="AG25" s="964">
        <f t="shared" si="4"/>
        <v>85.4465000675402</v>
      </c>
      <c r="AH25" s="964">
        <f t="shared" si="0"/>
        <v>86.602956957719996</v>
      </c>
      <c r="AI25" s="963"/>
      <c r="AJ25" s="963"/>
      <c r="AK25" s="963"/>
      <c r="AL25" s="963"/>
      <c r="AM25" s="960" t="str">
        <f t="shared" si="5"/>
        <v>Viseu</v>
      </c>
      <c r="AN25" s="965">
        <f t="shared" si="6"/>
        <v>85.4465000675402</v>
      </c>
      <c r="AO25" s="965">
        <f t="shared" si="6"/>
        <v>86.602956957719996</v>
      </c>
    </row>
    <row r="26" spans="1:41">
      <c r="A26" s="531"/>
      <c r="B26" s="609"/>
      <c r="C26" s="130" t="s">
        <v>79</v>
      </c>
      <c r="D26" s="539"/>
      <c r="E26" s="434">
        <v>3646</v>
      </c>
      <c r="F26" s="434">
        <v>3574</v>
      </c>
      <c r="G26" s="434">
        <v>3511</v>
      </c>
      <c r="H26" s="434">
        <v>3347</v>
      </c>
      <c r="I26" s="434">
        <v>3206</v>
      </c>
      <c r="J26" s="434">
        <v>3145</v>
      </c>
      <c r="K26" s="976">
        <v>201.13209538950699</v>
      </c>
      <c r="L26" s="596"/>
      <c r="M26" s="653"/>
      <c r="N26" s="531"/>
      <c r="AD26" s="960" t="str">
        <f t="shared" si="1"/>
        <v>Açores</v>
      </c>
      <c r="AE26" s="964">
        <f t="shared" si="2"/>
        <v>225.90883369330501</v>
      </c>
      <c r="AF26" s="964">
        <f t="shared" si="3"/>
        <v>209.67</v>
      </c>
      <c r="AG26" s="964">
        <f t="shared" si="4"/>
        <v>67.055747408911202</v>
      </c>
      <c r="AH26" s="964">
        <f t="shared" si="0"/>
        <v>86.602956957719996</v>
      </c>
      <c r="AI26" s="963"/>
      <c r="AJ26" s="963"/>
      <c r="AK26" s="963"/>
      <c r="AL26" s="963"/>
      <c r="AM26" s="960" t="str">
        <f t="shared" si="5"/>
        <v>Açores</v>
      </c>
      <c r="AN26" s="965">
        <f t="shared" si="6"/>
        <v>67.055747408911202</v>
      </c>
      <c r="AO26" s="965">
        <f t="shared" si="6"/>
        <v>86.602956957719996</v>
      </c>
    </row>
    <row r="27" spans="1:41">
      <c r="A27" s="531"/>
      <c r="B27" s="609"/>
      <c r="C27" s="130" t="s">
        <v>143</v>
      </c>
      <c r="D27" s="539"/>
      <c r="E27" s="434">
        <v>5810</v>
      </c>
      <c r="F27" s="434">
        <v>5744</v>
      </c>
      <c r="G27" s="434">
        <v>5705</v>
      </c>
      <c r="H27" s="434">
        <v>5595</v>
      </c>
      <c r="I27" s="434">
        <v>5561</v>
      </c>
      <c r="J27" s="434">
        <v>5563</v>
      </c>
      <c r="K27" s="976">
        <v>225.90883369330501</v>
      </c>
      <c r="L27" s="596"/>
      <c r="M27" s="653"/>
      <c r="N27" s="531"/>
      <c r="AD27" s="960" t="str">
        <f>+C28</f>
        <v>Madeira</v>
      </c>
      <c r="AE27" s="964">
        <f>+K28</f>
        <v>218.044737923947</v>
      </c>
      <c r="AF27" s="964">
        <f t="shared" si="3"/>
        <v>209.67</v>
      </c>
      <c r="AG27" s="964">
        <f>+K65</f>
        <v>83.575942485719906</v>
      </c>
      <c r="AH27" s="964">
        <f t="shared" si="0"/>
        <v>86.602956957719996</v>
      </c>
      <c r="AI27" s="963"/>
      <c r="AJ27" s="963"/>
      <c r="AK27" s="963"/>
      <c r="AL27" s="963"/>
      <c r="AM27" s="960" t="str">
        <f t="shared" si="5"/>
        <v>Madeira</v>
      </c>
      <c r="AN27" s="965">
        <f t="shared" si="6"/>
        <v>83.575942485719906</v>
      </c>
      <c r="AO27" s="965">
        <f t="shared" si="6"/>
        <v>86.602956957719996</v>
      </c>
    </row>
    <row r="28" spans="1:41">
      <c r="A28" s="531"/>
      <c r="B28" s="609"/>
      <c r="C28" s="130" t="s">
        <v>144</v>
      </c>
      <c r="D28" s="539"/>
      <c r="E28" s="434">
        <v>2083</v>
      </c>
      <c r="F28" s="434">
        <v>2085</v>
      </c>
      <c r="G28" s="434">
        <v>2074</v>
      </c>
      <c r="H28" s="434">
        <v>2014</v>
      </c>
      <c r="I28" s="434">
        <v>1976</v>
      </c>
      <c r="J28" s="434">
        <v>1946</v>
      </c>
      <c r="K28" s="976">
        <v>218.044737923947</v>
      </c>
      <c r="L28" s="596"/>
      <c r="M28" s="653"/>
      <c r="N28" s="531"/>
      <c r="AD28" s="886"/>
      <c r="AE28" s="950"/>
      <c r="AG28" s="950"/>
    </row>
    <row r="29" spans="1:41" ht="3.75" customHeight="1">
      <c r="A29" s="531"/>
      <c r="B29" s="609"/>
      <c r="C29" s="130"/>
      <c r="D29" s="539"/>
      <c r="E29" s="434"/>
      <c r="F29" s="434"/>
      <c r="G29" s="434"/>
      <c r="H29" s="434"/>
      <c r="I29" s="434"/>
      <c r="J29" s="434"/>
      <c r="K29" s="435"/>
      <c r="L29" s="596"/>
      <c r="M29" s="653"/>
      <c r="N29" s="531"/>
      <c r="AD29" s="886"/>
      <c r="AE29" s="950"/>
      <c r="AG29" s="950"/>
    </row>
    <row r="30" spans="1:41" ht="15.75" customHeight="1">
      <c r="A30" s="531"/>
      <c r="B30" s="609"/>
      <c r="C30" s="952"/>
      <c r="D30" s="1108" t="s">
        <v>502</v>
      </c>
      <c r="E30" s="952"/>
      <c r="F30" s="952"/>
      <c r="G30" s="1755" t="s">
        <v>691</v>
      </c>
      <c r="H30" s="1755"/>
      <c r="I30" s="1755"/>
      <c r="J30" s="1755"/>
      <c r="K30" s="954"/>
      <c r="L30" s="954"/>
      <c r="M30" s="955"/>
      <c r="N30" s="531"/>
      <c r="AD30" s="886"/>
      <c r="AE30" s="950"/>
      <c r="AG30" s="950"/>
    </row>
    <row r="31" spans="1:41">
      <c r="A31" s="531"/>
      <c r="B31" s="951"/>
      <c r="C31" s="952"/>
      <c r="D31" s="952"/>
      <c r="E31" s="952"/>
      <c r="F31" s="952"/>
      <c r="G31" s="952"/>
      <c r="H31" s="952"/>
      <c r="I31" s="953"/>
      <c r="J31" s="953"/>
      <c r="K31" s="954"/>
      <c r="L31" s="954"/>
      <c r="M31" s="955"/>
      <c r="N31" s="531"/>
    </row>
    <row r="32" spans="1:41" ht="12" customHeight="1">
      <c r="A32" s="531"/>
      <c r="B32" s="609"/>
      <c r="C32" s="952"/>
      <c r="D32" s="952"/>
      <c r="E32" s="952"/>
      <c r="F32" s="952"/>
      <c r="G32" s="952"/>
      <c r="H32" s="952"/>
      <c r="I32" s="953"/>
      <c r="J32" s="953"/>
      <c r="K32" s="954"/>
      <c r="L32" s="954"/>
      <c r="M32" s="955"/>
      <c r="N32" s="531"/>
    </row>
    <row r="33" spans="1:98" ht="12" customHeight="1">
      <c r="A33" s="531"/>
      <c r="B33" s="609"/>
      <c r="C33" s="952"/>
      <c r="D33" s="952"/>
      <c r="E33" s="952"/>
      <c r="F33" s="952"/>
      <c r="G33" s="952"/>
      <c r="H33" s="952"/>
      <c r="I33" s="953"/>
      <c r="J33" s="953"/>
      <c r="K33" s="954"/>
      <c r="L33" s="954"/>
      <c r="M33" s="955"/>
      <c r="N33" s="531"/>
    </row>
    <row r="34" spans="1:98" ht="12" customHeight="1">
      <c r="A34" s="531"/>
      <c r="B34" s="609"/>
      <c r="C34" s="952"/>
      <c r="D34" s="952"/>
      <c r="E34" s="952"/>
      <c r="F34" s="952"/>
      <c r="G34" s="952"/>
      <c r="H34" s="952"/>
      <c r="I34" s="953"/>
      <c r="J34" s="953"/>
      <c r="K34" s="954"/>
      <c r="L34" s="954"/>
      <c r="M34" s="955"/>
      <c r="N34" s="531"/>
    </row>
    <row r="35" spans="1:98" ht="12" customHeight="1">
      <c r="A35" s="531"/>
      <c r="B35" s="609"/>
      <c r="C35" s="952"/>
      <c r="D35" s="952"/>
      <c r="E35" s="952"/>
      <c r="F35" s="952"/>
      <c r="G35" s="952"/>
      <c r="H35" s="952"/>
      <c r="I35" s="953"/>
      <c r="J35" s="953"/>
      <c r="K35" s="954"/>
      <c r="L35" s="954"/>
      <c r="M35" s="955"/>
      <c r="N35" s="531"/>
    </row>
    <row r="36" spans="1:98" ht="27" customHeight="1">
      <c r="A36" s="531"/>
      <c r="B36" s="609"/>
      <c r="C36" s="952"/>
      <c r="D36" s="952"/>
      <c r="E36" s="952"/>
      <c r="F36" s="952"/>
      <c r="G36" s="952"/>
      <c r="H36" s="952"/>
      <c r="I36" s="953"/>
      <c r="J36" s="953"/>
      <c r="K36" s="954"/>
      <c r="L36" s="954"/>
      <c r="M36" s="955"/>
      <c r="N36" s="531"/>
      <c r="AK36" s="561"/>
      <c r="AL36" s="561"/>
      <c r="AM36" s="561"/>
      <c r="AN36" s="561"/>
      <c r="AO36" s="561"/>
      <c r="AP36" s="561"/>
      <c r="AQ36" s="561"/>
      <c r="AR36" s="561"/>
      <c r="AS36" s="561"/>
      <c r="AT36" s="561"/>
      <c r="AU36" s="561"/>
      <c r="AV36" s="561"/>
      <c r="AW36" s="561"/>
      <c r="AX36" s="561"/>
      <c r="AY36" s="561"/>
      <c r="AZ36" s="561"/>
      <c r="BA36" s="561"/>
      <c r="BB36" s="561"/>
      <c r="BC36" s="561"/>
      <c r="BD36" s="561"/>
      <c r="BE36" s="561"/>
      <c r="BF36" s="561"/>
      <c r="BG36" s="561"/>
      <c r="BH36" s="561"/>
      <c r="BI36" s="561"/>
      <c r="BJ36" s="561"/>
      <c r="BK36" s="561"/>
      <c r="BL36" s="561"/>
      <c r="BM36" s="561"/>
      <c r="BN36" s="561"/>
      <c r="BO36" s="561"/>
      <c r="BP36" s="561"/>
      <c r="BQ36" s="561"/>
      <c r="BR36" s="561"/>
      <c r="BS36" s="561"/>
      <c r="BT36" s="561"/>
      <c r="BU36" s="561"/>
      <c r="BV36" s="561"/>
      <c r="BW36" s="561"/>
      <c r="BX36" s="561"/>
      <c r="BY36" s="561"/>
      <c r="BZ36" s="561"/>
      <c r="CA36" s="561"/>
      <c r="CB36" s="561"/>
      <c r="CC36" s="561"/>
      <c r="CD36" s="561"/>
      <c r="CE36" s="561"/>
      <c r="CF36" s="561"/>
      <c r="CG36" s="561"/>
      <c r="CH36" s="561"/>
      <c r="CI36" s="561"/>
      <c r="CJ36" s="561"/>
      <c r="CK36" s="561"/>
      <c r="CL36" s="561"/>
      <c r="CM36" s="561"/>
      <c r="CN36" s="561"/>
      <c r="CO36" s="561"/>
      <c r="CP36" s="561"/>
      <c r="CQ36" s="561"/>
      <c r="CR36" s="561"/>
      <c r="CS36" s="561"/>
      <c r="CT36" s="561"/>
    </row>
    <row r="37" spans="1:98" ht="12" customHeight="1">
      <c r="A37" s="531"/>
      <c r="B37" s="609"/>
      <c r="C37" s="952"/>
      <c r="D37" s="952"/>
      <c r="E37" s="952"/>
      <c r="F37" s="952"/>
      <c r="G37" s="952"/>
      <c r="H37" s="952"/>
      <c r="I37" s="953"/>
      <c r="J37" s="953"/>
      <c r="K37" s="954"/>
      <c r="L37" s="954"/>
      <c r="M37" s="955"/>
      <c r="N37" s="531"/>
      <c r="AK37" s="561"/>
      <c r="AL37" s="561"/>
      <c r="AM37" s="561"/>
      <c r="AN37" s="561"/>
      <c r="AO37" s="561"/>
      <c r="AP37" s="561"/>
      <c r="AQ37" s="561"/>
      <c r="AR37" s="561"/>
      <c r="AS37" s="561"/>
      <c r="AT37" s="561"/>
      <c r="AU37" s="561"/>
      <c r="AV37" s="561"/>
      <c r="AW37" s="561"/>
      <c r="AX37" s="561"/>
      <c r="AY37" s="561"/>
      <c r="AZ37" s="561"/>
      <c r="BA37" s="561"/>
      <c r="BB37" s="561"/>
      <c r="BC37" s="561"/>
      <c r="BD37" s="561"/>
      <c r="BE37" s="561"/>
      <c r="BF37" s="561"/>
      <c r="BG37" s="561"/>
      <c r="BH37" s="561"/>
      <c r="BI37" s="561"/>
      <c r="BJ37" s="561"/>
      <c r="BK37" s="561"/>
      <c r="BL37" s="561"/>
      <c r="BM37" s="561"/>
      <c r="BN37" s="561"/>
      <c r="BO37" s="561"/>
      <c r="BP37" s="561"/>
      <c r="BQ37" s="561"/>
      <c r="BR37" s="561"/>
      <c r="BS37" s="561"/>
      <c r="BT37" s="561"/>
      <c r="BU37" s="561"/>
      <c r="BV37" s="561"/>
      <c r="BW37" s="561"/>
      <c r="BX37" s="561"/>
      <c r="BY37" s="561"/>
      <c r="BZ37" s="561"/>
      <c r="CA37" s="561"/>
      <c r="CB37" s="561"/>
      <c r="CC37" s="561"/>
      <c r="CD37" s="561"/>
      <c r="CE37" s="561"/>
      <c r="CF37" s="561"/>
      <c r="CG37" s="561"/>
      <c r="CH37" s="561"/>
      <c r="CI37" s="561"/>
      <c r="CJ37" s="561"/>
      <c r="CK37" s="561"/>
      <c r="CL37" s="561"/>
      <c r="CM37" s="561"/>
      <c r="CN37" s="561"/>
      <c r="CO37" s="561"/>
      <c r="CP37" s="561"/>
      <c r="CQ37" s="561"/>
      <c r="CR37" s="561"/>
      <c r="CS37" s="561"/>
      <c r="CT37" s="561"/>
    </row>
    <row r="38" spans="1:98" ht="12" customHeight="1">
      <c r="A38" s="531"/>
      <c r="B38" s="609"/>
      <c r="C38" s="952"/>
      <c r="D38" s="952"/>
      <c r="E38" s="952"/>
      <c r="F38" s="952"/>
      <c r="G38" s="952"/>
      <c r="H38" s="952"/>
      <c r="I38" s="953"/>
      <c r="J38" s="953"/>
      <c r="K38" s="954"/>
      <c r="L38" s="954"/>
      <c r="M38" s="955"/>
      <c r="N38" s="531"/>
      <c r="AK38" s="561"/>
      <c r="AL38" s="561"/>
      <c r="AM38" s="561"/>
      <c r="AN38" s="561"/>
      <c r="AO38" s="561"/>
      <c r="AP38" s="561"/>
      <c r="AQ38" s="561"/>
      <c r="AR38" s="561"/>
      <c r="AS38" s="561"/>
      <c r="AT38" s="561"/>
      <c r="AU38" s="561"/>
      <c r="AV38" s="561"/>
      <c r="AW38" s="561"/>
      <c r="AX38" s="561"/>
      <c r="AY38" s="561"/>
      <c r="AZ38" s="561"/>
      <c r="BA38" s="561"/>
      <c r="BB38" s="561"/>
      <c r="BC38" s="561"/>
      <c r="BD38" s="561"/>
      <c r="BE38" s="561"/>
      <c r="BF38" s="561"/>
      <c r="BG38" s="561"/>
      <c r="BH38" s="561"/>
      <c r="BI38" s="561"/>
      <c r="BJ38" s="561"/>
      <c r="BK38" s="561"/>
      <c r="BL38" s="561"/>
      <c r="BM38" s="561"/>
      <c r="BN38" s="561"/>
      <c r="BO38" s="561"/>
      <c r="BP38" s="561"/>
      <c r="BQ38" s="561"/>
      <c r="BR38" s="561"/>
      <c r="BS38" s="561"/>
      <c r="BT38" s="561"/>
      <c r="BU38" s="561"/>
      <c r="BV38" s="561"/>
      <c r="BW38" s="561"/>
      <c r="BX38" s="561"/>
      <c r="BY38" s="561"/>
      <c r="BZ38" s="561"/>
      <c r="CA38" s="561"/>
      <c r="CB38" s="561"/>
      <c r="CC38" s="561"/>
      <c r="CD38" s="561"/>
      <c r="CE38" s="561"/>
      <c r="CF38" s="561"/>
      <c r="CG38" s="561"/>
      <c r="CH38" s="561"/>
      <c r="CI38" s="561"/>
      <c r="CJ38" s="561"/>
      <c r="CK38" s="561"/>
      <c r="CL38" s="561"/>
      <c r="CM38" s="561"/>
      <c r="CN38" s="561"/>
      <c r="CO38" s="561"/>
      <c r="CP38" s="561"/>
      <c r="CQ38" s="561"/>
      <c r="CR38" s="561"/>
      <c r="CS38" s="561"/>
      <c r="CT38" s="561"/>
    </row>
    <row r="39" spans="1:98" ht="12" customHeight="1">
      <c r="A39" s="531"/>
      <c r="B39" s="609"/>
      <c r="C39" s="956"/>
      <c r="D39" s="956"/>
      <c r="E39" s="956"/>
      <c r="F39" s="956"/>
      <c r="G39" s="956"/>
      <c r="H39" s="956"/>
      <c r="I39" s="956"/>
      <c r="J39" s="956"/>
      <c r="K39" s="957"/>
      <c r="L39" s="958"/>
      <c r="M39" s="959"/>
      <c r="N39" s="531"/>
      <c r="AK39" s="561"/>
      <c r="AL39" s="561"/>
      <c r="AM39" s="561"/>
      <c r="AN39" s="561"/>
      <c r="AO39" s="561"/>
      <c r="AP39" s="561"/>
      <c r="AQ39" s="561"/>
      <c r="AR39" s="561"/>
      <c r="AS39" s="561"/>
      <c r="AT39" s="561"/>
      <c r="AU39" s="561"/>
      <c r="AV39" s="561"/>
      <c r="AW39" s="561"/>
      <c r="AX39" s="561"/>
      <c r="AY39" s="561"/>
      <c r="AZ39" s="561"/>
      <c r="BA39" s="561"/>
      <c r="BB39" s="561"/>
      <c r="BC39" s="561"/>
      <c r="BD39" s="561"/>
      <c r="BE39" s="561"/>
      <c r="BF39" s="561"/>
      <c r="BG39" s="561"/>
      <c r="BH39" s="561"/>
      <c r="BI39" s="561"/>
      <c r="BJ39" s="561"/>
      <c r="BK39" s="561"/>
      <c r="BL39" s="561"/>
      <c r="BM39" s="561"/>
      <c r="BN39" s="561"/>
      <c r="BO39" s="561"/>
      <c r="BP39" s="561"/>
      <c r="BQ39" s="561"/>
      <c r="BR39" s="561"/>
      <c r="BS39" s="561"/>
      <c r="BT39" s="561"/>
      <c r="BU39" s="561"/>
      <c r="BV39" s="561"/>
      <c r="BW39" s="561"/>
      <c r="BX39" s="561"/>
      <c r="BY39" s="561"/>
      <c r="BZ39" s="561"/>
      <c r="CA39" s="561"/>
      <c r="CB39" s="561"/>
      <c r="CC39" s="561"/>
      <c r="CD39" s="561"/>
      <c r="CE39" s="561"/>
      <c r="CF39" s="561"/>
      <c r="CG39" s="561"/>
      <c r="CH39" s="561"/>
      <c r="CI39" s="561"/>
      <c r="CJ39" s="561"/>
      <c r="CK39" s="561"/>
      <c r="CL39" s="561"/>
      <c r="CM39" s="561"/>
      <c r="CN39" s="561"/>
      <c r="CO39" s="561"/>
      <c r="CP39" s="561"/>
      <c r="CQ39" s="561"/>
      <c r="CR39" s="561"/>
      <c r="CS39" s="561"/>
      <c r="CT39" s="561"/>
    </row>
    <row r="40" spans="1:98" ht="3.75" customHeight="1" thickBot="1">
      <c r="A40" s="531"/>
      <c r="B40" s="609"/>
      <c r="C40" s="596"/>
      <c r="D40" s="596"/>
      <c r="E40" s="596"/>
      <c r="F40" s="596"/>
      <c r="G40" s="596"/>
      <c r="H40" s="596"/>
      <c r="I40" s="596"/>
      <c r="J40" s="596"/>
      <c r="K40" s="887"/>
      <c r="L40" s="612"/>
      <c r="M40" s="678"/>
      <c r="N40" s="531"/>
      <c r="AK40" s="561"/>
      <c r="AL40" s="561"/>
      <c r="AM40" s="561"/>
      <c r="AN40" s="561"/>
      <c r="AO40" s="561"/>
      <c r="AP40" s="561"/>
      <c r="AQ40" s="561"/>
      <c r="AR40" s="561"/>
      <c r="AS40" s="561"/>
      <c r="AT40" s="561"/>
      <c r="AU40" s="561"/>
      <c r="AV40" s="561"/>
      <c r="AW40" s="561"/>
      <c r="AX40" s="561"/>
      <c r="AY40" s="561"/>
      <c r="AZ40" s="561"/>
      <c r="BA40" s="561"/>
      <c r="BB40" s="561"/>
      <c r="BC40" s="561"/>
      <c r="BD40" s="561"/>
      <c r="BE40" s="561"/>
      <c r="BF40" s="561"/>
      <c r="BG40" s="561"/>
      <c r="BH40" s="561"/>
      <c r="BI40" s="561"/>
      <c r="BJ40" s="561"/>
      <c r="BK40" s="561"/>
      <c r="BL40" s="561"/>
      <c r="BM40" s="561"/>
      <c r="BN40" s="561"/>
      <c r="BO40" s="561"/>
      <c r="BP40" s="561"/>
      <c r="BQ40" s="561"/>
      <c r="BR40" s="561"/>
      <c r="BS40" s="561"/>
      <c r="BT40" s="561"/>
      <c r="BU40" s="561"/>
      <c r="BV40" s="561"/>
      <c r="BW40" s="561"/>
      <c r="BX40" s="561"/>
      <c r="BY40" s="561"/>
      <c r="BZ40" s="561"/>
      <c r="CA40" s="561"/>
      <c r="CB40" s="561"/>
      <c r="CC40" s="561"/>
      <c r="CD40" s="561"/>
      <c r="CE40" s="561"/>
      <c r="CF40" s="561"/>
      <c r="CG40" s="561"/>
      <c r="CH40" s="561"/>
      <c r="CI40" s="561"/>
      <c r="CJ40" s="561"/>
      <c r="CK40" s="561"/>
      <c r="CL40" s="561"/>
      <c r="CM40" s="561"/>
      <c r="CN40" s="561"/>
      <c r="CO40" s="561"/>
      <c r="CP40" s="561"/>
      <c r="CQ40" s="561"/>
      <c r="CR40" s="561"/>
      <c r="CS40" s="561"/>
      <c r="CT40" s="561"/>
    </row>
    <row r="41" spans="1:98" ht="13.5" customHeight="1" thickBot="1">
      <c r="A41" s="531"/>
      <c r="B41" s="609"/>
      <c r="C41" s="1749" t="s">
        <v>375</v>
      </c>
      <c r="D41" s="1750"/>
      <c r="E41" s="1750"/>
      <c r="F41" s="1750"/>
      <c r="G41" s="1750"/>
      <c r="H41" s="1750"/>
      <c r="I41" s="1750"/>
      <c r="J41" s="1750"/>
      <c r="K41" s="1750"/>
      <c r="L41" s="1751"/>
      <c r="M41" s="678"/>
      <c r="N41" s="531"/>
      <c r="AK41" s="561"/>
      <c r="AL41" s="561"/>
      <c r="AM41" s="561"/>
      <c r="AN41" s="561"/>
      <c r="AO41" s="561"/>
      <c r="AP41" s="561"/>
      <c r="AQ41" s="561"/>
      <c r="AR41" s="561"/>
      <c r="AS41" s="561"/>
      <c r="AT41" s="561"/>
      <c r="AU41" s="561"/>
      <c r="AV41" s="561"/>
      <c r="AW41" s="561"/>
      <c r="AX41" s="561"/>
      <c r="AY41" s="561"/>
      <c r="AZ41" s="561"/>
      <c r="BA41" s="561"/>
      <c r="BB41" s="561"/>
      <c r="BC41" s="561"/>
      <c r="BD41" s="561"/>
      <c r="BE41" s="561"/>
      <c r="BF41" s="561"/>
      <c r="BG41" s="561"/>
      <c r="BH41" s="561"/>
      <c r="BI41" s="561"/>
      <c r="BJ41" s="561"/>
      <c r="BK41" s="561"/>
      <c r="BL41" s="561"/>
      <c r="BM41" s="561"/>
      <c r="BN41" s="561"/>
      <c r="BO41" s="561"/>
      <c r="BP41" s="561"/>
      <c r="BQ41" s="561"/>
      <c r="BR41" s="561"/>
      <c r="BS41" s="561"/>
      <c r="BT41" s="561"/>
      <c r="BU41" s="561"/>
      <c r="BV41" s="561"/>
      <c r="BW41" s="561"/>
      <c r="BX41" s="561"/>
      <c r="BY41" s="561"/>
      <c r="BZ41" s="561"/>
      <c r="CA41" s="561"/>
      <c r="CB41" s="561"/>
      <c r="CC41" s="561"/>
      <c r="CD41" s="561"/>
      <c r="CE41" s="561"/>
      <c r="CF41" s="561"/>
      <c r="CG41" s="561"/>
      <c r="CH41" s="561"/>
      <c r="CI41" s="561"/>
      <c r="CJ41" s="561"/>
      <c r="CK41" s="561"/>
      <c r="CL41" s="561"/>
      <c r="CM41" s="561"/>
      <c r="CN41" s="561"/>
      <c r="CO41" s="561"/>
      <c r="CP41" s="561"/>
      <c r="CQ41" s="561"/>
      <c r="CR41" s="561"/>
      <c r="CS41" s="561"/>
      <c r="CT41" s="561"/>
    </row>
    <row r="42" spans="1:98" s="531" customFormat="1" ht="6.75" customHeight="1">
      <c r="B42" s="609"/>
      <c r="C42" s="1623" t="s">
        <v>146</v>
      </c>
      <c r="D42" s="1623"/>
      <c r="E42" s="888"/>
      <c r="F42" s="888"/>
      <c r="G42" s="888"/>
      <c r="H42" s="888"/>
      <c r="I42" s="888"/>
      <c r="J42" s="888"/>
      <c r="K42" s="889"/>
      <c r="L42" s="889"/>
      <c r="M42" s="678"/>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61"/>
      <c r="AL42" s="561"/>
      <c r="AM42" s="561"/>
      <c r="AN42" s="561"/>
      <c r="AO42" s="561"/>
      <c r="AP42" s="561"/>
      <c r="AQ42" s="561"/>
      <c r="AR42" s="561"/>
      <c r="AS42" s="561"/>
      <c r="AT42" s="561"/>
      <c r="AU42" s="561"/>
      <c r="AV42" s="561"/>
      <c r="AW42" s="561"/>
      <c r="AX42" s="561"/>
      <c r="AY42" s="561"/>
      <c r="AZ42" s="561"/>
      <c r="BA42" s="561"/>
      <c r="BB42" s="561"/>
      <c r="BC42" s="561"/>
      <c r="BD42" s="561"/>
      <c r="BE42" s="561"/>
      <c r="BF42" s="561"/>
      <c r="BG42" s="561"/>
      <c r="BH42" s="561"/>
      <c r="BI42" s="561"/>
      <c r="BJ42" s="561"/>
      <c r="BK42" s="561"/>
      <c r="BL42" s="561"/>
      <c r="BM42" s="561"/>
      <c r="BN42" s="561"/>
      <c r="BO42" s="561"/>
      <c r="BP42" s="561"/>
      <c r="BQ42" s="561"/>
      <c r="BR42" s="561"/>
      <c r="BS42" s="561"/>
      <c r="BT42" s="561"/>
      <c r="BU42" s="561"/>
      <c r="BV42" s="561"/>
      <c r="BW42" s="561"/>
      <c r="BX42" s="561"/>
      <c r="BY42" s="561"/>
      <c r="BZ42" s="561"/>
      <c r="CA42" s="561"/>
      <c r="CB42" s="561"/>
      <c r="CC42" s="561"/>
      <c r="CD42" s="561"/>
      <c r="CE42" s="561"/>
      <c r="CF42" s="561"/>
      <c r="CG42" s="561"/>
      <c r="CH42" s="561"/>
      <c r="CI42" s="561"/>
      <c r="CJ42" s="561"/>
      <c r="CK42" s="561"/>
      <c r="CL42" s="561"/>
      <c r="CM42" s="561"/>
      <c r="CN42" s="561"/>
      <c r="CO42" s="561"/>
      <c r="CP42" s="561"/>
      <c r="CQ42" s="561"/>
      <c r="CR42" s="561"/>
      <c r="CS42" s="561"/>
      <c r="CT42" s="561"/>
    </row>
    <row r="43" spans="1:98" ht="13.5" customHeight="1">
      <c r="A43" s="531"/>
      <c r="B43" s="609"/>
      <c r="C43" s="1623"/>
      <c r="D43" s="1623"/>
      <c r="E43" s="1746">
        <v>2013</v>
      </c>
      <c r="F43" s="1746"/>
      <c r="G43" s="1746"/>
      <c r="H43" s="1746"/>
      <c r="I43" s="1746"/>
      <c r="J43" s="1746"/>
      <c r="K43" s="1752" t="str">
        <f xml:space="preserve"> CONCATENATE("valor médio de ",J7,E6)</f>
        <v>valor médio de nov.2013</v>
      </c>
      <c r="L43" s="549"/>
      <c r="M43" s="541"/>
      <c r="N43" s="531"/>
      <c r="AK43" s="561"/>
      <c r="AL43" s="561"/>
      <c r="AM43" s="561"/>
      <c r="AN43" s="561"/>
      <c r="AO43" s="561"/>
      <c r="AP43" s="561"/>
      <c r="AQ43" s="561"/>
      <c r="AR43" s="561"/>
      <c r="AS43" s="561"/>
      <c r="AT43" s="561"/>
      <c r="AU43" s="561"/>
      <c r="AV43" s="561"/>
      <c r="AW43" s="561"/>
      <c r="AX43" s="561"/>
      <c r="AY43" s="561"/>
      <c r="AZ43" s="561"/>
      <c r="BA43" s="561"/>
      <c r="BB43" s="561"/>
      <c r="BC43" s="561"/>
      <c r="BD43" s="561"/>
      <c r="BE43" s="561"/>
      <c r="BF43" s="561"/>
      <c r="BG43" s="561"/>
      <c r="BH43" s="561"/>
      <c r="BI43" s="561"/>
      <c r="BJ43" s="561"/>
      <c r="BK43" s="561"/>
      <c r="BL43" s="561"/>
      <c r="BM43" s="561"/>
      <c r="BN43" s="561"/>
      <c r="BO43" s="561"/>
      <c r="BP43" s="561"/>
      <c r="BQ43" s="561"/>
      <c r="BR43" s="561"/>
      <c r="BS43" s="561"/>
      <c r="BT43" s="561"/>
      <c r="BU43" s="561"/>
      <c r="BV43" s="561"/>
      <c r="BW43" s="561"/>
      <c r="BX43" s="561"/>
      <c r="BY43" s="561"/>
      <c r="BZ43" s="561"/>
      <c r="CA43" s="561"/>
      <c r="CB43" s="561"/>
      <c r="CC43" s="561"/>
      <c r="CD43" s="561"/>
      <c r="CE43" s="561"/>
      <c r="CF43" s="561"/>
      <c r="CG43" s="561"/>
      <c r="CH43" s="561"/>
      <c r="CI43" s="561"/>
      <c r="CJ43" s="561"/>
      <c r="CK43" s="561"/>
      <c r="CL43" s="561"/>
      <c r="CM43" s="561"/>
      <c r="CN43" s="561"/>
      <c r="CO43" s="561"/>
      <c r="CP43" s="561"/>
      <c r="CQ43" s="561"/>
      <c r="CR43" s="561"/>
      <c r="CS43" s="561"/>
      <c r="CT43" s="561"/>
    </row>
    <row r="44" spans="1:98" ht="13.5" customHeight="1">
      <c r="A44" s="531"/>
      <c r="B44" s="609"/>
      <c r="C44" s="546"/>
      <c r="D44" s="546"/>
      <c r="E44" s="971" t="str">
        <f t="shared" ref="E44:J44" si="7">+E7</f>
        <v>jun.</v>
      </c>
      <c r="F44" s="971" t="str">
        <f t="shared" si="7"/>
        <v>jul.</v>
      </c>
      <c r="G44" s="971" t="str">
        <f t="shared" si="7"/>
        <v>ago.</v>
      </c>
      <c r="H44" s="971" t="str">
        <f t="shared" si="7"/>
        <v>set.</v>
      </c>
      <c r="I44" s="971" t="str">
        <f t="shared" si="7"/>
        <v>out.</v>
      </c>
      <c r="J44" s="971" t="str">
        <f t="shared" si="7"/>
        <v>nov.</v>
      </c>
      <c r="K44" s="1753" t="e">
        <f xml:space="preserve"> CONCATENATE("valor médio de ",#REF!,#REF!)</f>
        <v>#REF!</v>
      </c>
      <c r="L44" s="549"/>
      <c r="M44" s="678"/>
      <c r="N44" s="531"/>
      <c r="AK44" s="561"/>
      <c r="AL44" s="561"/>
      <c r="AM44" s="561"/>
      <c r="AN44" s="561"/>
      <c r="AO44" s="561"/>
      <c r="AP44" s="561"/>
      <c r="AQ44" s="561"/>
      <c r="AR44" s="561"/>
      <c r="AS44" s="561"/>
      <c r="AT44" s="561"/>
      <c r="AU44" s="561"/>
      <c r="AV44" s="561"/>
      <c r="AW44" s="561"/>
      <c r="AX44" s="561"/>
      <c r="AY44" s="561"/>
      <c r="AZ44" s="561"/>
      <c r="BA44" s="561"/>
      <c r="BB44" s="561"/>
      <c r="BC44" s="561"/>
      <c r="BD44" s="561"/>
      <c r="BE44" s="561"/>
      <c r="BF44" s="561"/>
      <c r="BG44" s="561"/>
      <c r="BH44" s="561"/>
      <c r="BI44" s="561"/>
      <c r="BJ44" s="561"/>
      <c r="BK44" s="561"/>
      <c r="BL44" s="561"/>
      <c r="BM44" s="561"/>
      <c r="BN44" s="561"/>
      <c r="BO44" s="561"/>
      <c r="BP44" s="561"/>
      <c r="BQ44" s="561"/>
      <c r="BR44" s="561"/>
      <c r="BS44" s="561"/>
      <c r="BT44" s="561"/>
      <c r="BU44" s="561"/>
      <c r="BV44" s="561"/>
      <c r="BW44" s="561"/>
      <c r="BX44" s="561"/>
      <c r="BY44" s="561"/>
      <c r="BZ44" s="561"/>
      <c r="CA44" s="561"/>
      <c r="CB44" s="561"/>
      <c r="CC44" s="561"/>
      <c r="CD44" s="561"/>
      <c r="CE44" s="561"/>
      <c r="CF44" s="561"/>
      <c r="CG44" s="561"/>
      <c r="CH44" s="561"/>
      <c r="CI44" s="561"/>
      <c r="CJ44" s="561"/>
      <c r="CK44" s="561"/>
      <c r="CL44" s="561"/>
      <c r="CM44" s="561"/>
      <c r="CN44" s="561"/>
      <c r="CO44" s="561"/>
      <c r="CP44" s="561"/>
      <c r="CQ44" s="561"/>
      <c r="CR44" s="561"/>
      <c r="CS44" s="561"/>
      <c r="CT44" s="561"/>
    </row>
    <row r="45" spans="1:98" s="554" customFormat="1" ht="14.25" customHeight="1">
      <c r="A45" s="551"/>
      <c r="B45" s="890"/>
      <c r="C45" s="877" t="s">
        <v>70</v>
      </c>
      <c r="D45" s="633"/>
      <c r="E45" s="487">
        <v>265246</v>
      </c>
      <c r="F45" s="487">
        <v>262876</v>
      </c>
      <c r="G45" s="487">
        <v>257677</v>
      </c>
      <c r="H45" s="487">
        <v>247957</v>
      </c>
      <c r="I45" s="487">
        <v>239392</v>
      </c>
      <c r="J45" s="487">
        <v>234929</v>
      </c>
      <c r="K45" s="1119">
        <v>86.602956957719996</v>
      </c>
      <c r="L45" s="437"/>
      <c r="M45" s="891"/>
      <c r="N45" s="551"/>
      <c r="O45" s="536"/>
      <c r="P45" s="1503"/>
      <c r="Q45" s="886"/>
      <c r="R45" s="1504"/>
      <c r="S45" s="536"/>
      <c r="T45" s="536"/>
      <c r="U45" s="536"/>
      <c r="V45" s="536"/>
      <c r="W45" s="536"/>
      <c r="X45" s="536"/>
      <c r="Y45" s="536"/>
      <c r="Z45" s="536"/>
      <c r="AA45" s="536"/>
      <c r="AB45" s="536"/>
      <c r="AC45" s="536"/>
      <c r="AD45" s="536"/>
      <c r="AE45" s="536"/>
      <c r="AF45" s="536"/>
      <c r="AG45" s="536"/>
      <c r="AH45" s="536"/>
      <c r="AI45" s="536"/>
      <c r="AJ45" s="536"/>
      <c r="AK45" s="561"/>
      <c r="AL45" s="561"/>
      <c r="AM45" s="561"/>
      <c r="AN45" s="972"/>
      <c r="AO45" s="972"/>
      <c r="AP45" s="972"/>
      <c r="AQ45" s="972"/>
      <c r="AR45" s="972"/>
      <c r="AS45" s="972"/>
      <c r="AT45" s="972"/>
      <c r="AU45" s="972"/>
      <c r="AV45" s="972"/>
      <c r="AW45" s="972"/>
      <c r="AX45" s="972"/>
      <c r="AY45" s="972"/>
      <c r="AZ45" s="972"/>
      <c r="BA45" s="972"/>
      <c r="BB45" s="972"/>
      <c r="BC45" s="972"/>
      <c r="BD45" s="972"/>
      <c r="BE45" s="972"/>
      <c r="BF45" s="972"/>
      <c r="BG45" s="972"/>
      <c r="BH45" s="972"/>
      <c r="BI45" s="972"/>
      <c r="BJ45" s="972"/>
      <c r="BK45" s="972"/>
      <c r="BL45" s="972"/>
      <c r="BM45" s="972"/>
      <c r="BN45" s="972"/>
      <c r="BO45" s="972"/>
      <c r="BP45" s="972"/>
      <c r="BQ45" s="972"/>
      <c r="BR45" s="972"/>
      <c r="BS45" s="972"/>
      <c r="BT45" s="972"/>
      <c r="BU45" s="972"/>
      <c r="BV45" s="972"/>
      <c r="BW45" s="972"/>
      <c r="BX45" s="972"/>
      <c r="BY45" s="972"/>
      <c r="BZ45" s="972"/>
      <c r="CA45" s="972"/>
      <c r="CB45" s="972"/>
      <c r="CC45" s="972"/>
      <c r="CD45" s="972"/>
      <c r="CE45" s="972"/>
      <c r="CF45" s="972"/>
      <c r="CG45" s="972"/>
      <c r="CH45" s="972"/>
      <c r="CI45" s="972"/>
      <c r="CJ45" s="972"/>
      <c r="CK45" s="972"/>
      <c r="CL45" s="972"/>
      <c r="CM45" s="972"/>
      <c r="CN45" s="972"/>
      <c r="CO45" s="972"/>
      <c r="CP45" s="972"/>
      <c r="CQ45" s="972"/>
      <c r="CR45" s="972"/>
      <c r="CS45" s="972"/>
      <c r="CT45" s="972"/>
    </row>
    <row r="46" spans="1:98" ht="15" customHeight="1">
      <c r="A46" s="531"/>
      <c r="B46" s="609"/>
      <c r="C46" s="130" t="s">
        <v>64</v>
      </c>
      <c r="D46" s="539"/>
      <c r="E46" s="434">
        <v>11661</v>
      </c>
      <c r="F46" s="434">
        <v>11537</v>
      </c>
      <c r="G46" s="434">
        <v>11472</v>
      </c>
      <c r="H46" s="434">
        <v>11147</v>
      </c>
      <c r="I46" s="434">
        <v>10943</v>
      </c>
      <c r="J46" s="434">
        <v>10897</v>
      </c>
      <c r="K46" s="977">
        <v>91.314672258182199</v>
      </c>
      <c r="L46" s="437"/>
      <c r="M46" s="678"/>
      <c r="N46" s="531"/>
      <c r="AK46" s="561"/>
      <c r="AL46" s="561"/>
      <c r="AM46" s="561"/>
      <c r="AN46" s="561"/>
      <c r="AO46" s="561"/>
      <c r="AP46" s="561"/>
      <c r="AQ46" s="561"/>
      <c r="AR46" s="561"/>
      <c r="AS46" s="561"/>
      <c r="AT46" s="561"/>
      <c r="AU46" s="561"/>
      <c r="AV46" s="561"/>
      <c r="AW46" s="561"/>
      <c r="AX46" s="561"/>
      <c r="AY46" s="561"/>
      <c r="AZ46" s="561"/>
      <c r="BA46" s="561"/>
      <c r="BB46" s="561"/>
      <c r="BC46" s="561"/>
      <c r="BD46" s="561"/>
      <c r="BE46" s="561"/>
      <c r="BF46" s="561"/>
      <c r="BG46" s="561"/>
      <c r="BH46" s="561"/>
      <c r="BI46" s="561"/>
      <c r="BJ46" s="561"/>
      <c r="BK46" s="561"/>
      <c r="BL46" s="561"/>
      <c r="BM46" s="561"/>
      <c r="BN46" s="561"/>
      <c r="BO46" s="561"/>
      <c r="BP46" s="561"/>
      <c r="BQ46" s="561"/>
      <c r="BR46" s="561"/>
      <c r="BS46" s="561"/>
      <c r="BT46" s="561"/>
      <c r="BU46" s="561"/>
      <c r="BV46" s="561"/>
      <c r="BW46" s="561"/>
      <c r="BX46" s="561"/>
      <c r="BY46" s="561"/>
      <c r="BZ46" s="561"/>
      <c r="CA46" s="561"/>
      <c r="CB46" s="561"/>
      <c r="CC46" s="561"/>
      <c r="CD46" s="561"/>
      <c r="CE46" s="561"/>
      <c r="CF46" s="561"/>
      <c r="CG46" s="561"/>
      <c r="CH46" s="561"/>
      <c r="CI46" s="561"/>
      <c r="CJ46" s="561"/>
      <c r="CK46" s="561"/>
      <c r="CL46" s="561"/>
      <c r="CM46" s="561"/>
      <c r="CN46" s="561"/>
      <c r="CO46" s="561"/>
      <c r="CP46" s="561"/>
      <c r="CQ46" s="561"/>
      <c r="CR46" s="561"/>
      <c r="CS46" s="561"/>
      <c r="CT46" s="561"/>
    </row>
    <row r="47" spans="1:98" ht="11.65" customHeight="1">
      <c r="A47" s="531"/>
      <c r="B47" s="609"/>
      <c r="C47" s="130" t="s">
        <v>57</v>
      </c>
      <c r="D47" s="539"/>
      <c r="E47" s="434">
        <v>5040</v>
      </c>
      <c r="F47" s="434">
        <v>4965</v>
      </c>
      <c r="G47" s="434">
        <v>4944</v>
      </c>
      <c r="H47" s="434">
        <v>4776</v>
      </c>
      <c r="I47" s="434">
        <v>4684</v>
      </c>
      <c r="J47" s="434">
        <v>4620</v>
      </c>
      <c r="K47" s="977">
        <v>84.948156779661005</v>
      </c>
      <c r="L47" s="437"/>
      <c r="M47" s="678"/>
      <c r="N47" s="531"/>
      <c r="AK47" s="561"/>
      <c r="AL47" s="561"/>
      <c r="AM47" s="561"/>
      <c r="AN47" s="561"/>
      <c r="AO47" s="561"/>
      <c r="AP47" s="561"/>
      <c r="AQ47" s="561"/>
      <c r="AR47" s="561"/>
      <c r="AS47" s="561"/>
      <c r="AT47" s="561"/>
      <c r="AU47" s="561"/>
      <c r="AV47" s="561"/>
      <c r="AW47" s="561"/>
      <c r="AX47" s="561"/>
      <c r="AY47" s="561"/>
      <c r="AZ47" s="561"/>
      <c r="BA47" s="561"/>
      <c r="BB47" s="561"/>
      <c r="BC47" s="561"/>
      <c r="BD47" s="561"/>
      <c r="BE47" s="561"/>
      <c r="BF47" s="561"/>
      <c r="BG47" s="561"/>
      <c r="BH47" s="561"/>
      <c r="BI47" s="561"/>
      <c r="BJ47" s="561"/>
      <c r="BK47" s="561"/>
      <c r="BL47" s="561"/>
      <c r="BM47" s="561"/>
      <c r="BN47" s="561"/>
      <c r="BO47" s="561"/>
      <c r="BP47" s="561"/>
      <c r="BQ47" s="561"/>
      <c r="BR47" s="561"/>
      <c r="BS47" s="561"/>
      <c r="BT47" s="561"/>
      <c r="BU47" s="561"/>
      <c r="BV47" s="561"/>
      <c r="BW47" s="561"/>
      <c r="BX47" s="561"/>
      <c r="BY47" s="561"/>
      <c r="BZ47" s="561"/>
      <c r="CA47" s="561"/>
      <c r="CB47" s="561"/>
      <c r="CC47" s="561"/>
      <c r="CD47" s="561"/>
      <c r="CE47" s="561"/>
      <c r="CF47" s="561"/>
      <c r="CG47" s="561"/>
      <c r="CH47" s="561"/>
      <c r="CI47" s="561"/>
      <c r="CJ47" s="561"/>
      <c r="CK47" s="561"/>
      <c r="CL47" s="561"/>
      <c r="CM47" s="561"/>
      <c r="CN47" s="561"/>
      <c r="CO47" s="561"/>
      <c r="CP47" s="561"/>
      <c r="CQ47" s="561"/>
      <c r="CR47" s="561"/>
      <c r="CS47" s="561"/>
      <c r="CT47" s="561"/>
    </row>
    <row r="48" spans="1:98" ht="11.65" customHeight="1">
      <c r="A48" s="531"/>
      <c r="B48" s="609"/>
      <c r="C48" s="130" t="s">
        <v>66</v>
      </c>
      <c r="D48" s="539"/>
      <c r="E48" s="434">
        <v>10498</v>
      </c>
      <c r="F48" s="434">
        <v>10410</v>
      </c>
      <c r="G48" s="434">
        <v>10294</v>
      </c>
      <c r="H48" s="434">
        <v>9737</v>
      </c>
      <c r="I48" s="434">
        <v>9341</v>
      </c>
      <c r="J48" s="434">
        <v>9181</v>
      </c>
      <c r="K48" s="977">
        <v>88.636705665691693</v>
      </c>
      <c r="L48" s="437"/>
      <c r="M48" s="678"/>
      <c r="N48" s="531"/>
      <c r="AK48" s="561"/>
      <c r="AL48" s="561"/>
      <c r="AM48" s="561"/>
      <c r="AN48" s="561"/>
      <c r="AO48" s="561"/>
      <c r="AP48" s="561"/>
      <c r="AQ48" s="561"/>
      <c r="AR48" s="561"/>
      <c r="AS48" s="561"/>
      <c r="AT48" s="561"/>
      <c r="AU48" s="561"/>
      <c r="AV48" s="561"/>
      <c r="AW48" s="561"/>
      <c r="AX48" s="561"/>
      <c r="AY48" s="561"/>
      <c r="AZ48" s="561"/>
      <c r="BA48" s="561"/>
      <c r="BB48" s="561"/>
      <c r="BC48" s="561"/>
      <c r="BD48" s="561"/>
      <c r="BE48" s="561"/>
      <c r="BF48" s="561"/>
      <c r="BG48" s="561"/>
      <c r="BH48" s="561"/>
      <c r="BI48" s="561"/>
      <c r="BJ48" s="561"/>
      <c r="BK48" s="561"/>
      <c r="BL48" s="561"/>
      <c r="BM48" s="561"/>
      <c r="BN48" s="561"/>
      <c r="BO48" s="561"/>
      <c r="BP48" s="561"/>
      <c r="BQ48" s="561"/>
      <c r="BR48" s="561"/>
      <c r="BS48" s="561"/>
      <c r="BT48" s="561"/>
      <c r="BU48" s="561"/>
      <c r="BV48" s="561"/>
      <c r="BW48" s="561"/>
      <c r="BX48" s="561"/>
      <c r="BY48" s="561"/>
      <c r="BZ48" s="561"/>
      <c r="CA48" s="561"/>
      <c r="CB48" s="561"/>
      <c r="CC48" s="561"/>
      <c r="CD48" s="561"/>
      <c r="CE48" s="561"/>
      <c r="CF48" s="561"/>
      <c r="CG48" s="561"/>
      <c r="CH48" s="561"/>
      <c r="CI48" s="561"/>
      <c r="CJ48" s="561"/>
      <c r="CK48" s="561"/>
      <c r="CL48" s="561"/>
      <c r="CM48" s="561"/>
      <c r="CN48" s="561"/>
      <c r="CO48" s="561"/>
      <c r="CP48" s="561"/>
      <c r="CQ48" s="561"/>
      <c r="CR48" s="561"/>
      <c r="CS48" s="561"/>
      <c r="CT48" s="561"/>
    </row>
    <row r="49" spans="1:98" ht="11.65" customHeight="1">
      <c r="A49" s="531"/>
      <c r="B49" s="609"/>
      <c r="C49" s="130" t="s">
        <v>68</v>
      </c>
      <c r="D49" s="539"/>
      <c r="E49" s="434">
        <v>1865</v>
      </c>
      <c r="F49" s="434">
        <v>1864</v>
      </c>
      <c r="G49" s="434">
        <v>1866</v>
      </c>
      <c r="H49" s="434">
        <v>1828</v>
      </c>
      <c r="I49" s="434">
        <v>1806</v>
      </c>
      <c r="J49" s="434">
        <v>1738</v>
      </c>
      <c r="K49" s="977">
        <v>94.016731428571404</v>
      </c>
      <c r="L49" s="892"/>
      <c r="M49" s="531"/>
      <c r="N49" s="531"/>
      <c r="AK49" s="561"/>
      <c r="AL49" s="561"/>
      <c r="AM49" s="561"/>
      <c r="AN49" s="561"/>
      <c r="AO49" s="561"/>
      <c r="AP49" s="561"/>
      <c r="AQ49" s="561"/>
      <c r="AR49" s="561"/>
      <c r="AS49" s="561"/>
      <c r="AT49" s="561"/>
      <c r="AU49" s="561"/>
      <c r="AV49" s="561"/>
      <c r="AW49" s="561"/>
      <c r="AX49" s="561"/>
      <c r="AY49" s="561"/>
      <c r="AZ49" s="561"/>
      <c r="BA49" s="561"/>
      <c r="BB49" s="561"/>
      <c r="BC49" s="561"/>
      <c r="BD49" s="561"/>
      <c r="BE49" s="561"/>
      <c r="BF49" s="561"/>
      <c r="BG49" s="561"/>
      <c r="BH49" s="561"/>
      <c r="BI49" s="561"/>
      <c r="BJ49" s="561"/>
      <c r="BK49" s="561"/>
      <c r="BL49" s="561"/>
      <c r="BM49" s="561"/>
      <c r="BN49" s="561"/>
      <c r="BO49" s="561"/>
      <c r="BP49" s="561"/>
      <c r="BQ49" s="561"/>
      <c r="BR49" s="561"/>
      <c r="BS49" s="561"/>
      <c r="BT49" s="561"/>
      <c r="BU49" s="561"/>
      <c r="BV49" s="561"/>
      <c r="BW49" s="561"/>
      <c r="BX49" s="561"/>
      <c r="BY49" s="561"/>
      <c r="BZ49" s="561"/>
      <c r="CA49" s="561"/>
      <c r="CB49" s="561"/>
      <c r="CC49" s="561"/>
      <c r="CD49" s="561"/>
      <c r="CE49" s="561"/>
      <c r="CF49" s="561"/>
      <c r="CG49" s="561"/>
      <c r="CH49" s="561"/>
      <c r="CI49" s="561"/>
      <c r="CJ49" s="561"/>
      <c r="CK49" s="561"/>
      <c r="CL49" s="561"/>
      <c r="CM49" s="561"/>
      <c r="CN49" s="561"/>
      <c r="CO49" s="561"/>
      <c r="CP49" s="561"/>
      <c r="CQ49" s="561"/>
      <c r="CR49" s="561"/>
      <c r="CS49" s="561"/>
      <c r="CT49" s="561"/>
    </row>
    <row r="50" spans="1:98" ht="11.65" customHeight="1">
      <c r="A50" s="531"/>
      <c r="B50" s="609"/>
      <c r="C50" s="130" t="s">
        <v>77</v>
      </c>
      <c r="D50" s="539"/>
      <c r="E50" s="434">
        <v>3750</v>
      </c>
      <c r="F50" s="434">
        <v>3722</v>
      </c>
      <c r="G50" s="434">
        <v>3787</v>
      </c>
      <c r="H50" s="434">
        <v>3755</v>
      </c>
      <c r="I50" s="434">
        <v>3652</v>
      </c>
      <c r="J50" s="434">
        <v>3661</v>
      </c>
      <c r="K50" s="977">
        <v>81.961048430016007</v>
      </c>
      <c r="L50" s="892"/>
      <c r="M50" s="531"/>
      <c r="N50" s="531"/>
      <c r="AK50" s="561"/>
      <c r="AL50" s="561"/>
      <c r="AM50" s="561"/>
      <c r="AN50" s="561"/>
      <c r="AO50" s="561"/>
      <c r="AP50" s="561"/>
      <c r="AQ50" s="561"/>
      <c r="AR50" s="561"/>
      <c r="AS50" s="561"/>
      <c r="AT50" s="561"/>
      <c r="AU50" s="561"/>
      <c r="AV50" s="561"/>
      <c r="AW50" s="561"/>
      <c r="AX50" s="561"/>
      <c r="AY50" s="561"/>
      <c r="AZ50" s="561"/>
      <c r="BA50" s="561"/>
      <c r="BB50" s="561"/>
      <c r="BC50" s="561"/>
      <c r="BD50" s="561"/>
      <c r="BE50" s="561"/>
      <c r="BF50" s="561"/>
      <c r="BG50" s="561"/>
      <c r="BH50" s="561"/>
      <c r="BI50" s="561"/>
      <c r="BJ50" s="561"/>
      <c r="BK50" s="561"/>
      <c r="BL50" s="561"/>
      <c r="BM50" s="561"/>
      <c r="BN50" s="561"/>
      <c r="BO50" s="561"/>
      <c r="BP50" s="561"/>
      <c r="BQ50" s="561"/>
      <c r="BR50" s="561"/>
      <c r="BS50" s="561"/>
      <c r="BT50" s="561"/>
      <c r="BU50" s="561"/>
      <c r="BV50" s="561"/>
      <c r="BW50" s="561"/>
      <c r="BX50" s="561"/>
      <c r="BY50" s="561"/>
      <c r="BZ50" s="561"/>
      <c r="CA50" s="561"/>
      <c r="CB50" s="561"/>
      <c r="CC50" s="561"/>
      <c r="CD50" s="561"/>
      <c r="CE50" s="561"/>
      <c r="CF50" s="561"/>
      <c r="CG50" s="561"/>
      <c r="CH50" s="561"/>
      <c r="CI50" s="561"/>
      <c r="CJ50" s="561"/>
      <c r="CK50" s="561"/>
      <c r="CL50" s="561"/>
      <c r="CM50" s="561"/>
      <c r="CN50" s="561"/>
      <c r="CO50" s="561"/>
      <c r="CP50" s="561"/>
      <c r="CQ50" s="561"/>
      <c r="CR50" s="561"/>
      <c r="CS50" s="561"/>
      <c r="CT50" s="561"/>
    </row>
    <row r="51" spans="1:98" ht="11.65" customHeight="1">
      <c r="A51" s="531"/>
      <c r="B51" s="609"/>
      <c r="C51" s="130" t="s">
        <v>63</v>
      </c>
      <c r="D51" s="539"/>
      <c r="E51" s="434">
        <v>8087</v>
      </c>
      <c r="F51" s="434">
        <v>8010</v>
      </c>
      <c r="G51" s="434">
        <v>7826</v>
      </c>
      <c r="H51" s="434">
        <v>7470</v>
      </c>
      <c r="I51" s="434">
        <v>7335</v>
      </c>
      <c r="J51" s="434">
        <v>7332</v>
      </c>
      <c r="K51" s="977">
        <v>94.563998101952293</v>
      </c>
      <c r="L51" s="892"/>
      <c r="M51" s="531"/>
      <c r="N51" s="531"/>
      <c r="AK51" s="561"/>
      <c r="AL51" s="561"/>
      <c r="AM51" s="561"/>
      <c r="AN51" s="561"/>
      <c r="AO51" s="561"/>
      <c r="AP51" s="561"/>
      <c r="AQ51" s="561"/>
      <c r="AR51" s="561"/>
      <c r="AS51" s="561"/>
      <c r="AT51" s="561"/>
      <c r="AU51" s="561"/>
      <c r="AV51" s="561"/>
      <c r="AW51" s="561"/>
      <c r="AX51" s="561"/>
      <c r="AY51" s="561"/>
      <c r="AZ51" s="561"/>
      <c r="BA51" s="561"/>
      <c r="BB51" s="561"/>
      <c r="BC51" s="561"/>
      <c r="BD51" s="561"/>
      <c r="BE51" s="561"/>
      <c r="BF51" s="561"/>
      <c r="BG51" s="561"/>
      <c r="BH51" s="561"/>
      <c r="BI51" s="561"/>
      <c r="BJ51" s="561"/>
      <c r="BK51" s="561"/>
      <c r="BL51" s="561"/>
      <c r="BM51" s="561"/>
      <c r="BN51" s="561"/>
      <c r="BO51" s="561"/>
      <c r="BP51" s="561"/>
      <c r="BQ51" s="561"/>
      <c r="BR51" s="561"/>
      <c r="BS51" s="561"/>
      <c r="BT51" s="561"/>
      <c r="BU51" s="561"/>
      <c r="BV51" s="561"/>
      <c r="BW51" s="561"/>
      <c r="BX51" s="561"/>
      <c r="BY51" s="561"/>
      <c r="BZ51" s="561"/>
      <c r="CA51" s="561"/>
      <c r="CB51" s="561"/>
      <c r="CC51" s="561"/>
      <c r="CD51" s="561"/>
      <c r="CE51" s="561"/>
      <c r="CF51" s="561"/>
      <c r="CG51" s="561"/>
      <c r="CH51" s="561"/>
      <c r="CI51" s="561"/>
      <c r="CJ51" s="561"/>
      <c r="CK51" s="561"/>
      <c r="CL51" s="561"/>
      <c r="CM51" s="561"/>
      <c r="CN51" s="561"/>
      <c r="CO51" s="561"/>
      <c r="CP51" s="561"/>
      <c r="CQ51" s="561"/>
      <c r="CR51" s="561"/>
      <c r="CS51" s="561"/>
      <c r="CT51" s="561"/>
    </row>
    <row r="52" spans="1:98" ht="11.65" customHeight="1">
      <c r="A52" s="531"/>
      <c r="B52" s="609"/>
      <c r="C52" s="130" t="s">
        <v>58</v>
      </c>
      <c r="D52" s="539"/>
      <c r="E52" s="434">
        <v>3862</v>
      </c>
      <c r="F52" s="434">
        <v>3622</v>
      </c>
      <c r="G52" s="434">
        <v>3720</v>
      </c>
      <c r="H52" s="434">
        <v>3597</v>
      </c>
      <c r="I52" s="434">
        <v>3474</v>
      </c>
      <c r="J52" s="434">
        <v>3529</v>
      </c>
      <c r="K52" s="977">
        <v>84.480122460339601</v>
      </c>
      <c r="L52" s="892"/>
      <c r="M52" s="531"/>
      <c r="N52" s="531"/>
    </row>
    <row r="53" spans="1:98" ht="11.65" customHeight="1">
      <c r="A53" s="531"/>
      <c r="B53" s="609"/>
      <c r="C53" s="130" t="s">
        <v>76</v>
      </c>
      <c r="D53" s="539"/>
      <c r="E53" s="434">
        <v>9033</v>
      </c>
      <c r="F53" s="434">
        <v>8709</v>
      </c>
      <c r="G53" s="434">
        <v>8366</v>
      </c>
      <c r="H53" s="434">
        <v>7828</v>
      </c>
      <c r="I53" s="434">
        <v>7451</v>
      </c>
      <c r="J53" s="434">
        <v>7247</v>
      </c>
      <c r="K53" s="977">
        <v>89.498381798599894</v>
      </c>
      <c r="L53" s="892"/>
      <c r="M53" s="531"/>
      <c r="N53" s="531"/>
    </row>
    <row r="54" spans="1:98" ht="11.65" customHeight="1">
      <c r="A54" s="531"/>
      <c r="B54" s="609"/>
      <c r="C54" s="130" t="s">
        <v>78</v>
      </c>
      <c r="D54" s="539"/>
      <c r="E54" s="434">
        <v>3590</v>
      </c>
      <c r="F54" s="434">
        <v>3514</v>
      </c>
      <c r="G54" s="434">
        <v>3422</v>
      </c>
      <c r="H54" s="434">
        <v>3296</v>
      </c>
      <c r="I54" s="434">
        <v>3271</v>
      </c>
      <c r="J54" s="434">
        <v>3228</v>
      </c>
      <c r="K54" s="977">
        <v>83.001995740797099</v>
      </c>
      <c r="L54" s="892"/>
      <c r="M54" s="531"/>
      <c r="N54" s="531"/>
    </row>
    <row r="55" spans="1:98" ht="11.65" customHeight="1">
      <c r="A55" s="531"/>
      <c r="B55" s="609"/>
      <c r="C55" s="130" t="s">
        <v>62</v>
      </c>
      <c r="D55" s="539"/>
      <c r="E55" s="434">
        <v>5871</v>
      </c>
      <c r="F55" s="434">
        <v>5773</v>
      </c>
      <c r="G55" s="434">
        <v>5616</v>
      </c>
      <c r="H55" s="434">
        <v>5539</v>
      </c>
      <c r="I55" s="434">
        <v>5438</v>
      </c>
      <c r="J55" s="434">
        <v>5417</v>
      </c>
      <c r="K55" s="977">
        <v>91.254961029545001</v>
      </c>
      <c r="L55" s="892"/>
      <c r="M55" s="531"/>
      <c r="N55" s="531"/>
    </row>
    <row r="56" spans="1:98" ht="11.65" customHeight="1">
      <c r="A56" s="531"/>
      <c r="B56" s="609"/>
      <c r="C56" s="130" t="s">
        <v>61</v>
      </c>
      <c r="D56" s="539"/>
      <c r="E56" s="434">
        <v>53282</v>
      </c>
      <c r="F56" s="434">
        <v>53370</v>
      </c>
      <c r="G56" s="434">
        <v>51399</v>
      </c>
      <c r="H56" s="434">
        <v>49240</v>
      </c>
      <c r="I56" s="434">
        <v>46974</v>
      </c>
      <c r="J56" s="434">
        <v>45413</v>
      </c>
      <c r="K56" s="977">
        <v>88.362420679763602</v>
      </c>
      <c r="L56" s="892"/>
      <c r="M56" s="531"/>
      <c r="N56" s="531"/>
    </row>
    <row r="57" spans="1:98" ht="11.65" customHeight="1">
      <c r="A57" s="531"/>
      <c r="B57" s="609"/>
      <c r="C57" s="130" t="s">
        <v>59</v>
      </c>
      <c r="D57" s="539"/>
      <c r="E57" s="434">
        <v>3866</v>
      </c>
      <c r="F57" s="434">
        <v>3710</v>
      </c>
      <c r="G57" s="434">
        <v>3709</v>
      </c>
      <c r="H57" s="434">
        <v>3637</v>
      </c>
      <c r="I57" s="434">
        <v>3487</v>
      </c>
      <c r="J57" s="434">
        <v>3390</v>
      </c>
      <c r="K57" s="977">
        <v>85.866521246458902</v>
      </c>
      <c r="L57" s="892"/>
      <c r="M57" s="531"/>
      <c r="N57" s="531"/>
    </row>
    <row r="58" spans="1:98" ht="11.65" customHeight="1">
      <c r="A58" s="531"/>
      <c r="B58" s="609"/>
      <c r="C58" s="130" t="s">
        <v>65</v>
      </c>
      <c r="D58" s="539"/>
      <c r="E58" s="434">
        <v>75260</v>
      </c>
      <c r="F58" s="434">
        <v>74757</v>
      </c>
      <c r="G58" s="434">
        <v>73623</v>
      </c>
      <c r="H58" s="434">
        <v>70571</v>
      </c>
      <c r="I58" s="434">
        <v>68172</v>
      </c>
      <c r="J58" s="434">
        <v>67017</v>
      </c>
      <c r="K58" s="977">
        <v>87.309991862581199</v>
      </c>
      <c r="L58" s="892"/>
      <c r="M58" s="531"/>
      <c r="N58" s="531"/>
    </row>
    <row r="59" spans="1:98" ht="11.65" customHeight="1">
      <c r="A59" s="531"/>
      <c r="B59" s="609"/>
      <c r="C59" s="130" t="s">
        <v>81</v>
      </c>
      <c r="D59" s="539"/>
      <c r="E59" s="434">
        <v>6804</v>
      </c>
      <c r="F59" s="434">
        <v>6654</v>
      </c>
      <c r="G59" s="434">
        <v>6558</v>
      </c>
      <c r="H59" s="434">
        <v>6344</v>
      </c>
      <c r="I59" s="434">
        <v>6096</v>
      </c>
      <c r="J59" s="434">
        <v>6088</v>
      </c>
      <c r="K59" s="977">
        <v>87.310436187399006</v>
      </c>
      <c r="L59" s="892"/>
      <c r="M59" s="531"/>
      <c r="N59" s="531"/>
    </row>
    <row r="60" spans="1:98" ht="11.65" customHeight="1">
      <c r="A60" s="531"/>
      <c r="B60" s="609"/>
      <c r="C60" s="130" t="s">
        <v>60</v>
      </c>
      <c r="D60" s="539"/>
      <c r="E60" s="434">
        <v>21718</v>
      </c>
      <c r="F60" s="434">
        <v>21730</v>
      </c>
      <c r="G60" s="434">
        <v>21184</v>
      </c>
      <c r="H60" s="434">
        <v>20347</v>
      </c>
      <c r="I60" s="434">
        <v>19401</v>
      </c>
      <c r="J60" s="434">
        <v>18520</v>
      </c>
      <c r="K60" s="977">
        <v>90.413509648609903</v>
      </c>
      <c r="L60" s="892"/>
      <c r="M60" s="531"/>
      <c r="N60" s="531"/>
    </row>
    <row r="61" spans="1:98" ht="11.65" customHeight="1">
      <c r="A61" s="531"/>
      <c r="B61" s="609"/>
      <c r="C61" s="130" t="s">
        <v>67</v>
      </c>
      <c r="D61" s="539"/>
      <c r="E61" s="434">
        <v>2809</v>
      </c>
      <c r="F61" s="434">
        <v>2787</v>
      </c>
      <c r="G61" s="434">
        <v>2677</v>
      </c>
      <c r="H61" s="434">
        <v>2637</v>
      </c>
      <c r="I61" s="434">
        <v>2540</v>
      </c>
      <c r="J61" s="434">
        <v>2624</v>
      </c>
      <c r="K61" s="977">
        <v>89.804745379102201</v>
      </c>
      <c r="L61" s="892"/>
      <c r="M61" s="531"/>
      <c r="N61" s="531"/>
    </row>
    <row r="62" spans="1:98" ht="11.65" customHeight="1">
      <c r="A62" s="531"/>
      <c r="B62" s="609"/>
      <c r="C62" s="130" t="s">
        <v>69</v>
      </c>
      <c r="D62" s="539"/>
      <c r="E62" s="434">
        <v>5566</v>
      </c>
      <c r="F62" s="434">
        <v>5454</v>
      </c>
      <c r="G62" s="434">
        <v>5347</v>
      </c>
      <c r="H62" s="434">
        <v>5206</v>
      </c>
      <c r="I62" s="434">
        <v>5061</v>
      </c>
      <c r="J62" s="434">
        <v>5081</v>
      </c>
      <c r="K62" s="977">
        <v>93.298688012495106</v>
      </c>
      <c r="L62" s="892"/>
      <c r="M62" s="531"/>
      <c r="N62" s="531"/>
    </row>
    <row r="63" spans="1:98" ht="11.65" customHeight="1">
      <c r="A63" s="531"/>
      <c r="B63" s="609"/>
      <c r="C63" s="130" t="s">
        <v>79</v>
      </c>
      <c r="D63" s="539"/>
      <c r="E63" s="434">
        <v>8444</v>
      </c>
      <c r="F63" s="434">
        <v>8320</v>
      </c>
      <c r="G63" s="434">
        <v>8164</v>
      </c>
      <c r="H63" s="434">
        <v>7810</v>
      </c>
      <c r="I63" s="434">
        <v>7433</v>
      </c>
      <c r="J63" s="434">
        <v>7357</v>
      </c>
      <c r="K63" s="977">
        <v>85.4465000675402</v>
      </c>
      <c r="L63" s="892"/>
      <c r="M63" s="531"/>
      <c r="N63" s="531"/>
    </row>
    <row r="64" spans="1:98" ht="11.25" customHeight="1">
      <c r="A64" s="531"/>
      <c r="B64" s="609"/>
      <c r="C64" s="130" t="s">
        <v>143</v>
      </c>
      <c r="D64" s="539"/>
      <c r="E64" s="434">
        <v>18694</v>
      </c>
      <c r="F64" s="434">
        <v>18423</v>
      </c>
      <c r="G64" s="434">
        <v>18239</v>
      </c>
      <c r="H64" s="434">
        <v>17888</v>
      </c>
      <c r="I64" s="434">
        <v>17671</v>
      </c>
      <c r="J64" s="434">
        <v>17557</v>
      </c>
      <c r="K64" s="977">
        <v>67.055747408911202</v>
      </c>
      <c r="L64" s="892"/>
      <c r="M64" s="531"/>
      <c r="N64" s="531"/>
    </row>
    <row r="65" spans="1:14" ht="11.65" customHeight="1">
      <c r="A65" s="531"/>
      <c r="B65" s="609"/>
      <c r="C65" s="130" t="s">
        <v>144</v>
      </c>
      <c r="D65" s="539"/>
      <c r="E65" s="434">
        <v>5546</v>
      </c>
      <c r="F65" s="434">
        <v>5545</v>
      </c>
      <c r="G65" s="434">
        <v>5464</v>
      </c>
      <c r="H65" s="434">
        <v>5304</v>
      </c>
      <c r="I65" s="434">
        <v>5162</v>
      </c>
      <c r="J65" s="434">
        <v>5032</v>
      </c>
      <c r="K65" s="977">
        <v>83.575942485719906</v>
      </c>
      <c r="L65" s="892"/>
      <c r="M65" s="531"/>
      <c r="N65" s="531"/>
    </row>
    <row r="66" spans="1:14" s="896" customFormat="1" ht="8.25" customHeight="1">
      <c r="A66" s="893"/>
      <c r="B66" s="894"/>
      <c r="C66" s="1754" t="s">
        <v>692</v>
      </c>
      <c r="D66" s="1754"/>
      <c r="E66" s="1754"/>
      <c r="F66" s="1754"/>
      <c r="G66" s="1754"/>
      <c r="H66" s="1754"/>
      <c r="I66" s="1754"/>
      <c r="J66" s="1754"/>
      <c r="K66" s="1754"/>
      <c r="L66" s="1754"/>
      <c r="M66" s="895"/>
      <c r="N66" s="893"/>
    </row>
    <row r="67" spans="1:14" ht="10.5" customHeight="1">
      <c r="A67" s="531"/>
      <c r="B67" s="894"/>
      <c r="C67" s="614" t="s">
        <v>481</v>
      </c>
      <c r="D67" s="539"/>
      <c r="E67" s="897"/>
      <c r="F67" s="897"/>
      <c r="G67" s="897"/>
      <c r="H67" s="897"/>
      <c r="I67" s="580" t="s">
        <v>147</v>
      </c>
      <c r="J67" s="759"/>
      <c r="K67" s="759"/>
      <c r="L67" s="759"/>
      <c r="M67" s="678"/>
      <c r="N67" s="531"/>
    </row>
    <row r="68" spans="1:14" ht="9.75" customHeight="1">
      <c r="A68" s="531"/>
      <c r="B68" s="898"/>
      <c r="C68" s="899" t="s">
        <v>281</v>
      </c>
      <c r="D68" s="539"/>
      <c r="E68" s="897"/>
      <c r="F68" s="897"/>
      <c r="G68" s="897"/>
      <c r="H68" s="897"/>
      <c r="I68" s="900"/>
      <c r="J68" s="759"/>
      <c r="K68" s="759"/>
      <c r="L68" s="759"/>
      <c r="M68" s="678"/>
      <c r="N68" s="531"/>
    </row>
    <row r="69" spans="1:14" ht="13.5" customHeight="1">
      <c r="A69" s="531"/>
      <c r="B69" s="901">
        <v>18</v>
      </c>
      <c r="C69" s="1707">
        <v>41609</v>
      </c>
      <c r="D69" s="1707"/>
      <c r="E69" s="1707"/>
      <c r="F69" s="1707"/>
      <c r="G69" s="541"/>
      <c r="H69" s="541"/>
      <c r="I69" s="541"/>
      <c r="J69" s="541"/>
      <c r="K69" s="541"/>
      <c r="L69" s="541"/>
      <c r="M69" s="541"/>
      <c r="N69" s="541"/>
    </row>
    <row r="70" spans="1:14" ht="13.5" customHeight="1">
      <c r="A70" s="561"/>
      <c r="B70" s="561"/>
      <c r="C70" s="561"/>
      <c r="D70" s="561"/>
      <c r="E70" s="561"/>
      <c r="F70" s="561"/>
      <c r="G70" s="561"/>
      <c r="H70" s="561"/>
      <c r="I70" s="561"/>
      <c r="J70" s="561"/>
      <c r="K70" s="561"/>
      <c r="L70" s="902"/>
      <c r="M70" s="561"/>
      <c r="N70" s="561"/>
    </row>
    <row r="71" spans="1:14">
      <c r="A71" s="561"/>
      <c r="B71" s="561"/>
      <c r="C71" s="561"/>
      <c r="D71" s="561"/>
      <c r="E71" s="903"/>
      <c r="F71" s="903"/>
      <c r="G71" s="903"/>
      <c r="H71" s="903"/>
      <c r="I71" s="903"/>
      <c r="J71" s="903"/>
      <c r="K71" s="903"/>
      <c r="L71" s="903"/>
      <c r="M71" s="903"/>
      <c r="N71" s="903"/>
    </row>
    <row r="72" spans="1:14">
      <c r="A72" s="561"/>
      <c r="B72" s="561"/>
      <c r="C72" s="561"/>
      <c r="D72" s="561"/>
      <c r="E72" s="561"/>
      <c r="F72" s="561" t="s">
        <v>34</v>
      </c>
      <c r="G72" s="561"/>
      <c r="H72" s="561"/>
      <c r="I72" s="561"/>
      <c r="J72" s="561"/>
      <c r="K72" s="561"/>
      <c r="L72" s="902"/>
      <c r="M72" s="561"/>
      <c r="N72" s="561"/>
    </row>
    <row r="73" spans="1:14">
      <c r="A73" s="561"/>
      <c r="B73" s="561"/>
      <c r="C73" s="561"/>
      <c r="D73" s="561"/>
      <c r="E73" s="561"/>
      <c r="F73" s="561"/>
      <c r="G73" s="561"/>
      <c r="H73" s="561"/>
      <c r="I73" s="561"/>
      <c r="J73" s="561"/>
      <c r="K73" s="561"/>
      <c r="L73" s="902"/>
      <c r="M73" s="561"/>
      <c r="N73" s="561"/>
    </row>
    <row r="74" spans="1:14">
      <c r="A74" s="561"/>
      <c r="B74" s="561"/>
      <c r="C74" s="561"/>
      <c r="D74" s="561"/>
      <c r="E74" s="561"/>
      <c r="F74" s="561"/>
      <c r="G74" s="561"/>
      <c r="H74" s="561"/>
      <c r="I74" s="561"/>
      <c r="J74" s="561"/>
      <c r="K74" s="561"/>
      <c r="L74" s="902"/>
      <c r="M74" s="561"/>
      <c r="N74" s="561"/>
    </row>
    <row r="75" spans="1:14">
      <c r="L75" s="904"/>
    </row>
    <row r="80" spans="1:14" ht="8.25" customHeight="1"/>
    <row r="82" spans="12:13" ht="9" customHeight="1">
      <c r="M82" s="547"/>
    </row>
    <row r="83" spans="12:13" ht="8.25" customHeight="1">
      <c r="L83" s="878"/>
      <c r="M83" s="878"/>
    </row>
    <row r="84" spans="12:13" ht="9.75" customHeight="1"/>
  </sheetData>
  <mergeCells count="13">
    <mergeCell ref="C69:F69"/>
    <mergeCell ref="L1:M1"/>
    <mergeCell ref="B2:D2"/>
    <mergeCell ref="C4:L4"/>
    <mergeCell ref="C5:D6"/>
    <mergeCell ref="E6:J6"/>
    <mergeCell ref="K6:K7"/>
    <mergeCell ref="C41:L41"/>
    <mergeCell ref="C42:D43"/>
    <mergeCell ref="E43:J43"/>
    <mergeCell ref="K43:K44"/>
    <mergeCell ref="C66:L66"/>
    <mergeCell ref="G30:J30"/>
  </mergeCells>
  <conditionalFormatting sqref="E7:J7">
    <cfRule type="cellIs" dxfId="3" priority="2" operator="equal">
      <formula>"jan."</formula>
    </cfRule>
  </conditionalFormatting>
  <conditionalFormatting sqref="E44:J44">
    <cfRule type="cellIs" dxfId="2"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O83"/>
  <sheetViews>
    <sheetView zoomScaleNormal="100" workbookViewId="0"/>
  </sheetViews>
  <sheetFormatPr defaultRowHeight="12.75"/>
  <cols>
    <col min="1" max="1" width="1" style="536" customWidth="1"/>
    <col min="2" max="2" width="2.5703125" style="536" customWidth="1"/>
    <col min="3" max="3" width="1.140625" style="536" customWidth="1"/>
    <col min="4" max="4" width="25.85546875" style="536" customWidth="1"/>
    <col min="5" max="10" width="7.5703125" style="547" customWidth="1"/>
    <col min="11" max="11" width="7.5703125" style="582" customWidth="1"/>
    <col min="12" max="12" width="7.5703125" style="547" customWidth="1"/>
    <col min="13" max="13" width="7.5703125" style="582" customWidth="1"/>
    <col min="14" max="14" width="2.5703125" style="536" customWidth="1"/>
    <col min="15" max="15" width="1" style="536" customWidth="1"/>
    <col min="16" max="16384" width="9.140625" style="536"/>
  </cols>
  <sheetData>
    <row r="1" spans="1:15" ht="13.5" customHeight="1">
      <c r="A1" s="531"/>
      <c r="B1" s="1625" t="s">
        <v>415</v>
      </c>
      <c r="C1" s="1625"/>
      <c r="D1" s="1625"/>
      <c r="E1" s="533"/>
      <c r="F1" s="533"/>
      <c r="G1" s="533"/>
      <c r="H1" s="533"/>
      <c r="I1" s="533"/>
      <c r="J1" s="534"/>
      <c r="K1" s="909"/>
      <c r="L1" s="909"/>
      <c r="M1" s="909"/>
      <c r="N1" s="535"/>
      <c r="O1" s="531"/>
    </row>
    <row r="2" spans="1:15" ht="6" customHeight="1">
      <c r="A2" s="531"/>
      <c r="B2" s="1763"/>
      <c r="C2" s="1763"/>
      <c r="D2" s="1763"/>
      <c r="E2" s="537"/>
      <c r="F2" s="538"/>
      <c r="G2" s="538"/>
      <c r="H2" s="538"/>
      <c r="I2" s="538"/>
      <c r="J2" s="538"/>
      <c r="K2" s="539"/>
      <c r="L2" s="538"/>
      <c r="M2" s="539"/>
      <c r="N2" s="540"/>
      <c r="O2" s="531"/>
    </row>
    <row r="3" spans="1:15" ht="13.5" customHeight="1" thickBot="1">
      <c r="A3" s="531"/>
      <c r="B3" s="541"/>
      <c r="C3" s="541"/>
      <c r="D3" s="541"/>
      <c r="E3" s="538"/>
      <c r="F3" s="538"/>
      <c r="G3" s="538"/>
      <c r="H3" s="538"/>
      <c r="I3" s="538" t="s">
        <v>34</v>
      </c>
      <c r="J3" s="538"/>
      <c r="K3" s="742"/>
      <c r="L3" s="538"/>
      <c r="M3" s="742" t="s">
        <v>75</v>
      </c>
      <c r="N3" s="542"/>
      <c r="O3" s="531"/>
    </row>
    <row r="4" spans="1:15" s="545" customFormat="1" ht="13.5" customHeight="1" thickBot="1">
      <c r="A4" s="543"/>
      <c r="B4" s="544"/>
      <c r="C4" s="1764" t="s">
        <v>0</v>
      </c>
      <c r="D4" s="1765"/>
      <c r="E4" s="1765"/>
      <c r="F4" s="1765"/>
      <c r="G4" s="1765"/>
      <c r="H4" s="1765"/>
      <c r="I4" s="1765"/>
      <c r="J4" s="1765"/>
      <c r="K4" s="1765"/>
      <c r="L4" s="1765"/>
      <c r="M4" s="1766"/>
      <c r="N4" s="542"/>
      <c r="O4" s="531"/>
    </row>
    <row r="5" spans="1:15" ht="4.5" customHeight="1">
      <c r="A5" s="531"/>
      <c r="B5" s="541"/>
      <c r="C5" s="1623" t="s">
        <v>80</v>
      </c>
      <c r="D5" s="1623"/>
      <c r="F5" s="548"/>
      <c r="G5" s="548"/>
      <c r="H5" s="548"/>
      <c r="I5" s="548"/>
      <c r="J5" s="548"/>
      <c r="K5" s="548"/>
      <c r="L5" s="548"/>
      <c r="M5" s="548"/>
      <c r="N5" s="542"/>
      <c r="O5" s="531"/>
    </row>
    <row r="6" spans="1:15" ht="12" customHeight="1">
      <c r="A6" s="531"/>
      <c r="B6" s="541"/>
      <c r="C6" s="1623"/>
      <c r="D6" s="1623"/>
      <c r="E6" s="1624" t="s">
        <v>680</v>
      </c>
      <c r="F6" s="1624"/>
      <c r="G6" s="1624"/>
      <c r="H6" s="1624"/>
      <c r="I6" s="1624"/>
      <c r="J6" s="1624"/>
      <c r="K6" s="1624"/>
      <c r="L6" s="1624"/>
      <c r="M6" s="1624"/>
      <c r="N6" s="542"/>
      <c r="O6" s="531"/>
    </row>
    <row r="7" spans="1:15" s="545" customFormat="1" ht="12.75" customHeight="1">
      <c r="A7" s="543"/>
      <c r="B7" s="544"/>
      <c r="C7" s="550"/>
      <c r="D7" s="550"/>
      <c r="E7" s="989" t="s">
        <v>105</v>
      </c>
      <c r="F7" s="1028" t="s">
        <v>104</v>
      </c>
      <c r="G7" s="989" t="s">
        <v>103</v>
      </c>
      <c r="H7" s="989" t="s">
        <v>102</v>
      </c>
      <c r="I7" s="989" t="s">
        <v>101</v>
      </c>
      <c r="J7" s="989" t="s">
        <v>100</v>
      </c>
      <c r="K7" s="989" t="s">
        <v>99</v>
      </c>
      <c r="L7" s="989" t="s">
        <v>98</v>
      </c>
      <c r="M7" s="989" t="s">
        <v>97</v>
      </c>
      <c r="N7" s="542"/>
      <c r="O7" s="531"/>
    </row>
    <row r="8" spans="1:15" s="554" customFormat="1" ht="13.5" customHeight="1">
      <c r="A8" s="551"/>
      <c r="B8" s="552"/>
      <c r="C8" s="1756" t="s">
        <v>148</v>
      </c>
      <c r="D8" s="1756"/>
      <c r="E8" s="553"/>
      <c r="F8" s="553"/>
      <c r="G8" s="553"/>
      <c r="H8" s="553"/>
      <c r="I8" s="553"/>
      <c r="J8" s="553"/>
      <c r="K8" s="553"/>
      <c r="L8" s="553"/>
      <c r="M8" s="553"/>
      <c r="N8" s="542"/>
      <c r="O8" s="531"/>
    </row>
    <row r="9" spans="1:15" ht="11.25" customHeight="1">
      <c r="A9" s="531"/>
      <c r="B9" s="541"/>
      <c r="C9" s="130" t="s">
        <v>149</v>
      </c>
      <c r="D9" s="555"/>
      <c r="E9" s="116">
        <v>277101</v>
      </c>
      <c r="F9" s="116">
        <v>276150</v>
      </c>
      <c r="G9" s="116">
        <v>275450</v>
      </c>
      <c r="H9" s="116">
        <v>274096</v>
      </c>
      <c r="I9" s="116">
        <v>273141</v>
      </c>
      <c r="J9" s="116">
        <v>272902</v>
      </c>
      <c r="K9" s="116">
        <v>271774</v>
      </c>
      <c r="L9" s="116">
        <v>270647</v>
      </c>
      <c r="M9" s="116">
        <v>269916</v>
      </c>
      <c r="N9" s="542"/>
      <c r="O9" s="531"/>
    </row>
    <row r="10" spans="1:15" ht="11.25" customHeight="1">
      <c r="A10" s="531"/>
      <c r="B10" s="541"/>
      <c r="C10" s="130"/>
      <c r="D10" s="556" t="s">
        <v>74</v>
      </c>
      <c r="E10" s="557">
        <v>142107</v>
      </c>
      <c r="F10" s="557">
        <v>141780</v>
      </c>
      <c r="G10" s="557">
        <v>141507</v>
      </c>
      <c r="H10" s="557">
        <v>140941</v>
      </c>
      <c r="I10" s="557">
        <v>140579</v>
      </c>
      <c r="J10" s="557">
        <v>140553</v>
      </c>
      <c r="K10" s="557">
        <v>140076</v>
      </c>
      <c r="L10" s="557">
        <v>139682</v>
      </c>
      <c r="M10" s="557">
        <v>139435</v>
      </c>
      <c r="N10" s="542"/>
      <c r="O10" s="531"/>
    </row>
    <row r="11" spans="1:15" ht="11.25" customHeight="1">
      <c r="A11" s="531"/>
      <c r="B11" s="541"/>
      <c r="C11" s="130"/>
      <c r="D11" s="556" t="s">
        <v>73</v>
      </c>
      <c r="E11" s="557">
        <v>134994</v>
      </c>
      <c r="F11" s="557">
        <v>134370</v>
      </c>
      <c r="G11" s="557">
        <v>133943</v>
      </c>
      <c r="H11" s="557">
        <v>133155</v>
      </c>
      <c r="I11" s="557">
        <v>132562</v>
      </c>
      <c r="J11" s="557">
        <v>132349</v>
      </c>
      <c r="K11" s="557">
        <v>131698</v>
      </c>
      <c r="L11" s="557">
        <v>130965</v>
      </c>
      <c r="M11" s="557">
        <v>130481</v>
      </c>
      <c r="N11" s="542"/>
      <c r="O11" s="531"/>
    </row>
    <row r="12" spans="1:15" ht="11.25" customHeight="1">
      <c r="A12" s="531"/>
      <c r="B12" s="541"/>
      <c r="C12" s="130" t="s">
        <v>150</v>
      </c>
      <c r="D12" s="555"/>
      <c r="E12" s="116">
        <v>1995323</v>
      </c>
      <c r="F12" s="116">
        <v>1998320</v>
      </c>
      <c r="G12" s="116">
        <v>2000550</v>
      </c>
      <c r="H12" s="116">
        <v>2003518</v>
      </c>
      <c r="I12" s="116">
        <v>2006316</v>
      </c>
      <c r="J12" s="116">
        <v>2008536</v>
      </c>
      <c r="K12" s="116">
        <v>2009408</v>
      </c>
      <c r="L12" s="116">
        <v>2011225</v>
      </c>
      <c r="M12" s="116">
        <v>2014259</v>
      </c>
      <c r="N12" s="542"/>
      <c r="O12" s="531"/>
    </row>
    <row r="13" spans="1:15" ht="11.25" customHeight="1">
      <c r="A13" s="531"/>
      <c r="B13" s="541"/>
      <c r="C13" s="130"/>
      <c r="D13" s="556" t="s">
        <v>74</v>
      </c>
      <c r="E13" s="557">
        <v>940292</v>
      </c>
      <c r="F13" s="557">
        <v>941487</v>
      </c>
      <c r="G13" s="557">
        <v>942139</v>
      </c>
      <c r="H13" s="557">
        <v>943212</v>
      </c>
      <c r="I13" s="557">
        <v>944385</v>
      </c>
      <c r="J13" s="557">
        <v>945302</v>
      </c>
      <c r="K13" s="557">
        <v>945522</v>
      </c>
      <c r="L13" s="557">
        <v>946012</v>
      </c>
      <c r="M13" s="557">
        <v>947251</v>
      </c>
      <c r="N13" s="542"/>
      <c r="O13" s="531"/>
    </row>
    <row r="14" spans="1:15" ht="11.25" customHeight="1">
      <c r="A14" s="531"/>
      <c r="B14" s="541"/>
      <c r="C14" s="130"/>
      <c r="D14" s="556" t="s">
        <v>73</v>
      </c>
      <c r="E14" s="557">
        <v>1055031</v>
      </c>
      <c r="F14" s="557">
        <v>1056833</v>
      </c>
      <c r="G14" s="557">
        <v>1058411</v>
      </c>
      <c r="H14" s="557">
        <v>1060306</v>
      </c>
      <c r="I14" s="557">
        <v>1061931</v>
      </c>
      <c r="J14" s="557">
        <v>1063234</v>
      </c>
      <c r="K14" s="557">
        <v>1063886</v>
      </c>
      <c r="L14" s="557">
        <v>1065213</v>
      </c>
      <c r="M14" s="557">
        <v>1067008</v>
      </c>
      <c r="N14" s="542"/>
      <c r="O14" s="531"/>
    </row>
    <row r="15" spans="1:15" ht="11.25" customHeight="1">
      <c r="A15" s="531"/>
      <c r="B15" s="541"/>
      <c r="C15" s="130" t="s">
        <v>151</v>
      </c>
      <c r="D15" s="555"/>
      <c r="E15" s="116">
        <v>709058</v>
      </c>
      <c r="F15" s="116">
        <v>709962</v>
      </c>
      <c r="G15" s="116">
        <v>711146</v>
      </c>
      <c r="H15" s="116">
        <v>711828</v>
      </c>
      <c r="I15" s="116">
        <v>713895</v>
      </c>
      <c r="J15" s="116">
        <v>714644</v>
      </c>
      <c r="K15" s="116">
        <v>708207</v>
      </c>
      <c r="L15" s="116">
        <v>709403</v>
      </c>
      <c r="M15" s="116">
        <v>710999</v>
      </c>
      <c r="N15" s="542"/>
      <c r="O15" s="531"/>
    </row>
    <row r="16" spans="1:15" ht="11.25" customHeight="1">
      <c r="A16" s="531"/>
      <c r="B16" s="541"/>
      <c r="C16" s="130"/>
      <c r="D16" s="556" t="s">
        <v>74</v>
      </c>
      <c r="E16" s="557">
        <v>129783</v>
      </c>
      <c r="F16" s="557">
        <v>130159</v>
      </c>
      <c r="G16" s="557">
        <v>130618</v>
      </c>
      <c r="H16" s="557">
        <v>130847</v>
      </c>
      <c r="I16" s="557">
        <v>131303</v>
      </c>
      <c r="J16" s="557">
        <v>131738</v>
      </c>
      <c r="K16" s="557">
        <v>128834</v>
      </c>
      <c r="L16" s="557">
        <v>129378</v>
      </c>
      <c r="M16" s="557">
        <v>130121</v>
      </c>
      <c r="N16" s="542"/>
      <c r="O16" s="531"/>
    </row>
    <row r="17" spans="1:15" ht="11.25" customHeight="1">
      <c r="A17" s="531"/>
      <c r="B17" s="541"/>
      <c r="C17" s="130"/>
      <c r="D17" s="556" t="s">
        <v>73</v>
      </c>
      <c r="E17" s="557">
        <v>579275</v>
      </c>
      <c r="F17" s="557">
        <v>579803</v>
      </c>
      <c r="G17" s="557">
        <v>580528</v>
      </c>
      <c r="H17" s="557">
        <v>580981</v>
      </c>
      <c r="I17" s="557">
        <v>582592</v>
      </c>
      <c r="J17" s="557">
        <v>582906</v>
      </c>
      <c r="K17" s="557">
        <v>579373</v>
      </c>
      <c r="L17" s="557">
        <v>580025</v>
      </c>
      <c r="M17" s="557">
        <v>580878</v>
      </c>
      <c r="N17" s="542"/>
      <c r="O17" s="531"/>
    </row>
    <row r="18" spans="1:15" ht="9.75" customHeight="1">
      <c r="A18" s="531"/>
      <c r="B18" s="541"/>
      <c r="C18" s="1757" t="s">
        <v>693</v>
      </c>
      <c r="D18" s="1757"/>
      <c r="E18" s="1757"/>
      <c r="F18" s="1757"/>
      <c r="G18" s="1757"/>
      <c r="H18" s="1757"/>
      <c r="I18" s="1757"/>
      <c r="J18" s="1757"/>
      <c r="K18" s="1757"/>
      <c r="L18" s="1757"/>
      <c r="M18" s="1757"/>
      <c r="N18" s="542"/>
      <c r="O18" s="119"/>
    </row>
    <row r="19" spans="1:15" ht="9" customHeight="1" thickBot="1">
      <c r="A19" s="531"/>
      <c r="B19" s="541"/>
      <c r="C19" s="913"/>
      <c r="D19" s="913"/>
      <c r="E19" s="913"/>
      <c r="F19" s="913"/>
      <c r="G19" s="913"/>
      <c r="H19" s="913"/>
      <c r="I19" s="913"/>
      <c r="J19" s="913"/>
      <c r="K19" s="913"/>
      <c r="L19" s="913"/>
      <c r="M19" s="913"/>
      <c r="N19" s="542"/>
      <c r="O19" s="119"/>
    </row>
    <row r="20" spans="1:15" ht="15" customHeight="1" thickBot="1">
      <c r="A20" s="531"/>
      <c r="B20" s="541"/>
      <c r="C20" s="1742" t="s">
        <v>374</v>
      </c>
      <c r="D20" s="1743"/>
      <c r="E20" s="1743"/>
      <c r="F20" s="1743"/>
      <c r="G20" s="1743"/>
      <c r="H20" s="1743"/>
      <c r="I20" s="1743"/>
      <c r="J20" s="1743"/>
      <c r="K20" s="1743"/>
      <c r="L20" s="1743"/>
      <c r="M20" s="1744"/>
      <c r="N20" s="542"/>
      <c r="O20" s="531"/>
    </row>
    <row r="21" spans="1:15" ht="9.75" customHeight="1">
      <c r="A21" s="531"/>
      <c r="B21" s="541"/>
      <c r="C21" s="120" t="s">
        <v>80</v>
      </c>
      <c r="D21" s="539"/>
      <c r="E21" s="558"/>
      <c r="F21" s="558"/>
      <c r="G21" s="558"/>
      <c r="H21" s="558"/>
      <c r="I21" s="558"/>
      <c r="J21" s="558"/>
      <c r="K21" s="558"/>
      <c r="L21" s="558"/>
      <c r="M21" s="558"/>
      <c r="N21" s="542"/>
      <c r="O21" s="531"/>
    </row>
    <row r="22" spans="1:15" ht="13.5" customHeight="1">
      <c r="A22" s="531"/>
      <c r="B22" s="541"/>
      <c r="C22" s="1756" t="s">
        <v>152</v>
      </c>
      <c r="D22" s="1756"/>
      <c r="E22" s="536"/>
      <c r="F22" s="553"/>
      <c r="G22" s="553"/>
      <c r="H22" s="553"/>
      <c r="I22" s="553"/>
      <c r="J22" s="553"/>
      <c r="K22" s="553"/>
      <c r="L22" s="553"/>
      <c r="M22" s="553"/>
      <c r="N22" s="542"/>
      <c r="O22" s="531"/>
    </row>
    <row r="23" spans="1:15" s="545" customFormat="1" ht="11.25" customHeight="1">
      <c r="A23" s="543"/>
      <c r="B23" s="544"/>
      <c r="C23" s="121" t="s">
        <v>153</v>
      </c>
      <c r="D23" s="733"/>
      <c r="E23" s="117">
        <v>1188100</v>
      </c>
      <c r="F23" s="117">
        <v>1193378</v>
      </c>
      <c r="G23" s="117">
        <v>1198134</v>
      </c>
      <c r="H23" s="117">
        <v>1203122</v>
      </c>
      <c r="I23" s="117">
        <v>1207711</v>
      </c>
      <c r="J23" s="117">
        <v>1209937</v>
      </c>
      <c r="K23" s="117">
        <v>1209724</v>
      </c>
      <c r="L23" s="117">
        <v>1160322</v>
      </c>
      <c r="M23" s="117">
        <v>1161186</v>
      </c>
      <c r="N23" s="542"/>
      <c r="O23" s="543"/>
    </row>
    <row r="24" spans="1:15" ht="11.25" customHeight="1">
      <c r="A24" s="531"/>
      <c r="B24" s="541"/>
      <c r="C24" s="1759" t="s">
        <v>440</v>
      </c>
      <c r="D24" s="1759"/>
      <c r="E24" s="117">
        <v>74264</v>
      </c>
      <c r="F24" s="117">
        <v>74982</v>
      </c>
      <c r="G24" s="117">
        <v>75603</v>
      </c>
      <c r="H24" s="117">
        <v>76073</v>
      </c>
      <c r="I24" s="117">
        <v>76318</v>
      </c>
      <c r="J24" s="117">
        <v>76488</v>
      </c>
      <c r="K24" s="117">
        <v>76429</v>
      </c>
      <c r="L24" s="117">
        <v>76558</v>
      </c>
      <c r="M24" s="117">
        <v>76486</v>
      </c>
      <c r="N24" s="559"/>
      <c r="O24" s="531"/>
    </row>
    <row r="25" spans="1:15" ht="11.25" customHeight="1">
      <c r="A25" s="531"/>
      <c r="B25" s="541"/>
      <c r="C25" s="1762" t="s">
        <v>154</v>
      </c>
      <c r="D25" s="1762"/>
      <c r="E25" s="117">
        <v>5487</v>
      </c>
      <c r="F25" s="117">
        <v>5535</v>
      </c>
      <c r="G25" s="117">
        <v>7522</v>
      </c>
      <c r="H25" s="117">
        <v>6825</v>
      </c>
      <c r="I25" s="117">
        <v>6053</v>
      </c>
      <c r="J25" s="117">
        <v>3641</v>
      </c>
      <c r="K25" s="117">
        <v>3168</v>
      </c>
      <c r="L25" s="117">
        <v>1505</v>
      </c>
      <c r="M25" s="117">
        <v>1505</v>
      </c>
      <c r="N25" s="542"/>
      <c r="O25" s="561"/>
    </row>
    <row r="26" spans="1:15" ht="11.25" customHeight="1">
      <c r="A26" s="531"/>
      <c r="B26" s="541"/>
      <c r="C26" s="1759" t="s">
        <v>155</v>
      </c>
      <c r="D26" s="1759"/>
      <c r="E26" s="122">
        <v>13005</v>
      </c>
      <c r="F26" s="122">
        <v>13018</v>
      </c>
      <c r="G26" s="122">
        <v>13037</v>
      </c>
      <c r="H26" s="122">
        <v>13034</v>
      </c>
      <c r="I26" s="122">
        <v>13047</v>
      </c>
      <c r="J26" s="122">
        <v>13038</v>
      </c>
      <c r="K26" s="122">
        <v>13045</v>
      </c>
      <c r="L26" s="122">
        <v>13030</v>
      </c>
      <c r="M26" s="122">
        <v>13019</v>
      </c>
      <c r="N26" s="542"/>
      <c r="O26" s="531"/>
    </row>
    <row r="27" spans="1:15" ht="11.25" customHeight="1">
      <c r="A27" s="531"/>
      <c r="B27" s="541"/>
      <c r="C27" s="1759" t="s">
        <v>441</v>
      </c>
      <c r="D27" s="1759"/>
      <c r="E27" s="117">
        <v>12479</v>
      </c>
      <c r="F27" s="117">
        <v>12486</v>
      </c>
      <c r="G27" s="117">
        <v>12506</v>
      </c>
      <c r="H27" s="117">
        <v>12487</v>
      </c>
      <c r="I27" s="117">
        <v>12492</v>
      </c>
      <c r="J27" s="117">
        <v>12457</v>
      </c>
      <c r="K27" s="117">
        <v>12403</v>
      </c>
      <c r="L27" s="117">
        <v>12329</v>
      </c>
      <c r="M27" s="117">
        <v>12242</v>
      </c>
      <c r="N27" s="542"/>
      <c r="O27" s="531"/>
    </row>
    <row r="28" spans="1:15" s="566" customFormat="1" ht="9.75" customHeight="1">
      <c r="A28" s="562"/>
      <c r="B28" s="563"/>
      <c r="C28" s="1757" t="s">
        <v>694</v>
      </c>
      <c r="D28" s="1757"/>
      <c r="E28" s="1757"/>
      <c r="F28" s="1757"/>
      <c r="G28" s="1757"/>
      <c r="H28" s="1757"/>
      <c r="I28" s="1757"/>
      <c r="J28" s="1757"/>
      <c r="K28" s="1757"/>
      <c r="L28" s="1757"/>
      <c r="M28" s="1757"/>
      <c r="N28" s="564"/>
      <c r="O28" s="565"/>
    </row>
    <row r="29" spans="1:15" ht="9" customHeight="1" thickBot="1">
      <c r="A29" s="531"/>
      <c r="B29" s="541"/>
      <c r="C29" s="541"/>
      <c r="D29" s="541"/>
      <c r="E29" s="538"/>
      <c r="F29" s="538"/>
      <c r="G29" s="538"/>
      <c r="H29" s="538"/>
      <c r="I29" s="538"/>
      <c r="J29" s="538"/>
      <c r="K29" s="539"/>
      <c r="L29" s="538"/>
      <c r="M29" s="539"/>
      <c r="N29" s="542"/>
      <c r="O29" s="567"/>
    </row>
    <row r="30" spans="1:15" ht="13.5" customHeight="1" thickBot="1">
      <c r="A30" s="531"/>
      <c r="B30" s="541"/>
      <c r="C30" s="1742" t="s">
        <v>1</v>
      </c>
      <c r="D30" s="1743"/>
      <c r="E30" s="1743"/>
      <c r="F30" s="1743"/>
      <c r="G30" s="1743"/>
      <c r="H30" s="1743"/>
      <c r="I30" s="1743"/>
      <c r="J30" s="1743"/>
      <c r="K30" s="1743"/>
      <c r="L30" s="1743"/>
      <c r="M30" s="1744"/>
      <c r="N30" s="542"/>
      <c r="O30" s="531"/>
    </row>
    <row r="31" spans="1:15" ht="9.75" customHeight="1">
      <c r="A31" s="531"/>
      <c r="B31" s="541"/>
      <c r="C31" s="120" t="s">
        <v>80</v>
      </c>
      <c r="D31" s="539"/>
      <c r="E31" s="568"/>
      <c r="F31" s="568"/>
      <c r="G31" s="568"/>
      <c r="H31" s="568"/>
      <c r="I31" s="568"/>
      <c r="J31" s="568"/>
      <c r="K31" s="568"/>
      <c r="L31" s="568"/>
      <c r="M31" s="568"/>
      <c r="N31" s="542"/>
      <c r="O31" s="531"/>
    </row>
    <row r="32" spans="1:15" s="573" customFormat="1" ht="13.5" customHeight="1">
      <c r="A32" s="569"/>
      <c r="B32" s="570"/>
      <c r="C32" s="1760" t="s">
        <v>407</v>
      </c>
      <c r="D32" s="1760"/>
      <c r="E32" s="571">
        <v>418718</v>
      </c>
      <c r="F32" s="571">
        <v>420571</v>
      </c>
      <c r="G32" s="571">
        <v>400077</v>
      </c>
      <c r="H32" s="571">
        <v>394909</v>
      </c>
      <c r="I32" s="571">
        <v>385628</v>
      </c>
      <c r="J32" s="571">
        <v>388885</v>
      </c>
      <c r="K32" s="571">
        <v>391858</v>
      </c>
      <c r="L32" s="571">
        <v>376024</v>
      </c>
      <c r="M32" s="571">
        <v>376891</v>
      </c>
      <c r="N32" s="572"/>
      <c r="O32" s="569"/>
    </row>
    <row r="33" spans="1:15" s="573" customFormat="1" ht="15" customHeight="1">
      <c r="A33" s="569"/>
      <c r="B33" s="570"/>
      <c r="C33" s="914" t="s">
        <v>406</v>
      </c>
      <c r="D33" s="914"/>
      <c r="E33" s="117"/>
      <c r="F33" s="117"/>
      <c r="G33" s="117"/>
      <c r="H33" s="117"/>
      <c r="I33" s="117"/>
      <c r="J33" s="117"/>
      <c r="K33" s="117"/>
      <c r="L33" s="117"/>
      <c r="M33" s="117"/>
      <c r="N33" s="572"/>
      <c r="O33" s="569"/>
    </row>
    <row r="34" spans="1:15" s="545" customFormat="1" ht="12.75" customHeight="1">
      <c r="A34" s="543"/>
      <c r="B34" s="544"/>
      <c r="C34" s="1761" t="s">
        <v>156</v>
      </c>
      <c r="D34" s="1761"/>
      <c r="E34" s="117">
        <v>345234</v>
      </c>
      <c r="F34" s="117">
        <v>346226</v>
      </c>
      <c r="G34" s="117">
        <v>330523</v>
      </c>
      <c r="H34" s="117">
        <v>326137</v>
      </c>
      <c r="I34" s="117">
        <v>319265</v>
      </c>
      <c r="J34" s="117">
        <v>322524</v>
      </c>
      <c r="K34" s="117">
        <v>327313</v>
      </c>
      <c r="L34" s="117">
        <v>312855</v>
      </c>
      <c r="M34" s="117">
        <v>310412</v>
      </c>
      <c r="N34" s="574"/>
      <c r="O34" s="543"/>
    </row>
    <row r="35" spans="1:15" s="545" customFormat="1" ht="23.25" customHeight="1">
      <c r="A35" s="543"/>
      <c r="B35" s="544"/>
      <c r="C35" s="1761" t="s">
        <v>157</v>
      </c>
      <c r="D35" s="1761"/>
      <c r="E35" s="117">
        <v>28306</v>
      </c>
      <c r="F35" s="117">
        <v>27258</v>
      </c>
      <c r="G35" s="117">
        <v>24160</v>
      </c>
      <c r="H35" s="117">
        <v>21996</v>
      </c>
      <c r="I35" s="117">
        <v>20740</v>
      </c>
      <c r="J35" s="117">
        <v>20522</v>
      </c>
      <c r="K35" s="117">
        <v>19606</v>
      </c>
      <c r="L35" s="117">
        <v>18079</v>
      </c>
      <c r="M35" s="117">
        <v>18789</v>
      </c>
      <c r="N35" s="574"/>
      <c r="O35" s="543"/>
    </row>
    <row r="36" spans="1:15" s="545" customFormat="1" ht="21.75" customHeight="1">
      <c r="A36" s="543"/>
      <c r="B36" s="544"/>
      <c r="C36" s="1761" t="s">
        <v>159</v>
      </c>
      <c r="D36" s="1761"/>
      <c r="E36" s="117">
        <v>45139</v>
      </c>
      <c r="F36" s="117">
        <v>47046</v>
      </c>
      <c r="G36" s="117">
        <v>45356</v>
      </c>
      <c r="H36" s="117">
        <v>46739</v>
      </c>
      <c r="I36" s="117">
        <v>45591</v>
      </c>
      <c r="J36" s="117">
        <v>45808</v>
      </c>
      <c r="K36" s="117">
        <v>44909</v>
      </c>
      <c r="L36" s="117">
        <v>45056</v>
      </c>
      <c r="M36" s="117">
        <v>47657</v>
      </c>
      <c r="N36" s="574"/>
      <c r="O36" s="543"/>
    </row>
    <row r="37" spans="1:15" s="545" customFormat="1" ht="20.25" customHeight="1">
      <c r="A37" s="543"/>
      <c r="B37" s="544"/>
      <c r="C37" s="1761" t="s">
        <v>160</v>
      </c>
      <c r="D37" s="1761"/>
      <c r="E37" s="117">
        <v>39</v>
      </c>
      <c r="F37" s="117">
        <v>41</v>
      </c>
      <c r="G37" s="117">
        <v>38</v>
      </c>
      <c r="H37" s="117">
        <v>37</v>
      </c>
      <c r="I37" s="117">
        <v>32</v>
      </c>
      <c r="J37" s="117">
        <v>31</v>
      </c>
      <c r="K37" s="117">
        <v>30</v>
      </c>
      <c r="L37" s="117">
        <v>34</v>
      </c>
      <c r="M37" s="117">
        <v>33</v>
      </c>
      <c r="N37" s="574"/>
      <c r="O37" s="543"/>
    </row>
    <row r="38" spans="1:15" ht="15" customHeight="1">
      <c r="A38" s="531"/>
      <c r="B38" s="541"/>
      <c r="C38" s="1760" t="s">
        <v>431</v>
      </c>
      <c r="D38" s="1760"/>
      <c r="E38" s="571"/>
      <c r="F38" s="571"/>
      <c r="G38" s="571"/>
      <c r="H38" s="571"/>
      <c r="I38" s="571"/>
      <c r="J38" s="571"/>
      <c r="K38" s="571"/>
      <c r="L38" s="571"/>
      <c r="M38" s="571"/>
      <c r="N38" s="542"/>
      <c r="O38" s="531"/>
    </row>
    <row r="39" spans="1:15" ht="10.5" customHeight="1">
      <c r="A39" s="531"/>
      <c r="B39" s="541"/>
      <c r="C39" s="130" t="s">
        <v>64</v>
      </c>
      <c r="D39" s="179"/>
      <c r="E39" s="575">
        <v>24716</v>
      </c>
      <c r="F39" s="575">
        <v>24948</v>
      </c>
      <c r="G39" s="575">
        <v>23988</v>
      </c>
      <c r="H39" s="575">
        <v>23907</v>
      </c>
      <c r="I39" s="575">
        <v>23589</v>
      </c>
      <c r="J39" s="575">
        <v>23757</v>
      </c>
      <c r="K39" s="575">
        <v>24012</v>
      </c>
      <c r="L39" s="575">
        <v>22936</v>
      </c>
      <c r="M39" s="575">
        <v>22932</v>
      </c>
      <c r="N39" s="542"/>
      <c r="O39" s="531">
        <v>24716</v>
      </c>
    </row>
    <row r="40" spans="1:15" ht="10.5" customHeight="1">
      <c r="A40" s="531"/>
      <c r="B40" s="541"/>
      <c r="C40" s="130" t="s">
        <v>57</v>
      </c>
      <c r="D40" s="179"/>
      <c r="E40" s="575">
        <v>5505</v>
      </c>
      <c r="F40" s="575">
        <v>5549</v>
      </c>
      <c r="G40" s="575">
        <v>5142</v>
      </c>
      <c r="H40" s="575">
        <v>4864</v>
      </c>
      <c r="I40" s="575">
        <v>4725</v>
      </c>
      <c r="J40" s="575">
        <v>4792</v>
      </c>
      <c r="K40" s="575">
        <v>4710</v>
      </c>
      <c r="L40" s="575">
        <v>4630</v>
      </c>
      <c r="M40" s="575">
        <v>4796</v>
      </c>
      <c r="N40" s="542"/>
      <c r="O40" s="531">
        <v>5505</v>
      </c>
    </row>
    <row r="41" spans="1:15" ht="10.5" customHeight="1">
      <c r="A41" s="531"/>
      <c r="B41" s="541"/>
      <c r="C41" s="130" t="s">
        <v>66</v>
      </c>
      <c r="D41" s="179"/>
      <c r="E41" s="575">
        <v>35834</v>
      </c>
      <c r="F41" s="575">
        <v>36011</v>
      </c>
      <c r="G41" s="575">
        <v>34108</v>
      </c>
      <c r="H41" s="575">
        <v>34054</v>
      </c>
      <c r="I41" s="575">
        <v>32989</v>
      </c>
      <c r="J41" s="575">
        <v>33474</v>
      </c>
      <c r="K41" s="575">
        <v>35047</v>
      </c>
      <c r="L41" s="575">
        <v>32326</v>
      </c>
      <c r="M41" s="575">
        <v>31772</v>
      </c>
      <c r="N41" s="542"/>
      <c r="O41" s="531">
        <v>35834</v>
      </c>
    </row>
    <row r="42" spans="1:15" ht="10.5" customHeight="1">
      <c r="A42" s="531"/>
      <c r="B42" s="541"/>
      <c r="C42" s="130" t="s">
        <v>68</v>
      </c>
      <c r="D42" s="179"/>
      <c r="E42" s="575">
        <v>3304</v>
      </c>
      <c r="F42" s="575">
        <v>3370</v>
      </c>
      <c r="G42" s="575">
        <v>3209</v>
      </c>
      <c r="H42" s="575">
        <v>3148</v>
      </c>
      <c r="I42" s="575">
        <v>3145</v>
      </c>
      <c r="J42" s="575">
        <v>3242</v>
      </c>
      <c r="K42" s="575">
        <v>3255</v>
      </c>
      <c r="L42" s="575">
        <v>3136</v>
      </c>
      <c r="M42" s="575">
        <v>3098</v>
      </c>
      <c r="N42" s="542"/>
      <c r="O42" s="531">
        <v>3304</v>
      </c>
    </row>
    <row r="43" spans="1:15" ht="10.5" customHeight="1">
      <c r="A43" s="531"/>
      <c r="B43" s="541"/>
      <c r="C43" s="130" t="s">
        <v>77</v>
      </c>
      <c r="D43" s="179"/>
      <c r="E43" s="575">
        <v>6334</v>
      </c>
      <c r="F43" s="575">
        <v>6410</v>
      </c>
      <c r="G43" s="575">
        <v>6241</v>
      </c>
      <c r="H43" s="575">
        <v>6104</v>
      </c>
      <c r="I43" s="575">
        <v>5958</v>
      </c>
      <c r="J43" s="575">
        <v>6322</v>
      </c>
      <c r="K43" s="575">
        <v>6305</v>
      </c>
      <c r="L43" s="575">
        <v>6083</v>
      </c>
      <c r="M43" s="575">
        <v>5944</v>
      </c>
      <c r="N43" s="542"/>
      <c r="O43" s="531">
        <v>6334</v>
      </c>
    </row>
    <row r="44" spans="1:15" ht="10.5" customHeight="1">
      <c r="A44" s="531"/>
      <c r="B44" s="541"/>
      <c r="C44" s="130" t="s">
        <v>63</v>
      </c>
      <c r="D44" s="179"/>
      <c r="E44" s="575">
        <v>14052</v>
      </c>
      <c r="F44" s="575">
        <v>13946</v>
      </c>
      <c r="G44" s="575">
        <v>13378</v>
      </c>
      <c r="H44" s="575">
        <v>13355</v>
      </c>
      <c r="I44" s="575">
        <v>12813</v>
      </c>
      <c r="J44" s="575">
        <v>13045</v>
      </c>
      <c r="K44" s="575">
        <v>12867</v>
      </c>
      <c r="L44" s="575">
        <v>12451</v>
      </c>
      <c r="M44" s="575">
        <v>12293</v>
      </c>
      <c r="N44" s="542"/>
      <c r="O44" s="531">
        <v>14052</v>
      </c>
    </row>
    <row r="45" spans="1:15" ht="10.5" customHeight="1">
      <c r="A45" s="531"/>
      <c r="B45" s="541"/>
      <c r="C45" s="130" t="s">
        <v>58</v>
      </c>
      <c r="D45" s="179"/>
      <c r="E45" s="575">
        <v>5973</v>
      </c>
      <c r="F45" s="575">
        <v>6246</v>
      </c>
      <c r="G45" s="575">
        <v>5980</v>
      </c>
      <c r="H45" s="575">
        <v>5703</v>
      </c>
      <c r="I45" s="575">
        <v>5534</v>
      </c>
      <c r="J45" s="575">
        <v>5786</v>
      </c>
      <c r="K45" s="575">
        <v>5842</v>
      </c>
      <c r="L45" s="575">
        <v>5382</v>
      </c>
      <c r="M45" s="575">
        <v>5603</v>
      </c>
      <c r="N45" s="542"/>
      <c r="O45" s="531">
        <v>5973</v>
      </c>
    </row>
    <row r="46" spans="1:15" ht="10.5" customHeight="1">
      <c r="A46" s="531"/>
      <c r="B46" s="541"/>
      <c r="C46" s="130" t="s">
        <v>76</v>
      </c>
      <c r="D46" s="179"/>
      <c r="E46" s="575">
        <v>26102</v>
      </c>
      <c r="F46" s="575">
        <v>24102</v>
      </c>
      <c r="G46" s="575">
        <v>21560</v>
      </c>
      <c r="H46" s="575">
        <v>19227</v>
      </c>
      <c r="I46" s="575">
        <v>17463</v>
      </c>
      <c r="J46" s="575">
        <v>16819</v>
      </c>
      <c r="K46" s="575">
        <v>16893</v>
      </c>
      <c r="L46" s="575">
        <v>17195</v>
      </c>
      <c r="M46" s="575">
        <v>19608</v>
      </c>
      <c r="N46" s="542"/>
      <c r="O46" s="531">
        <v>26102</v>
      </c>
    </row>
    <row r="47" spans="1:15" ht="10.5" customHeight="1">
      <c r="A47" s="531"/>
      <c r="B47" s="541"/>
      <c r="C47" s="130" t="s">
        <v>78</v>
      </c>
      <c r="D47" s="179"/>
      <c r="E47" s="575">
        <v>4393</v>
      </c>
      <c r="F47" s="575">
        <v>4280</v>
      </c>
      <c r="G47" s="575">
        <v>4068</v>
      </c>
      <c r="H47" s="575">
        <v>4032</v>
      </c>
      <c r="I47" s="575">
        <v>3949</v>
      </c>
      <c r="J47" s="575">
        <v>3995</v>
      </c>
      <c r="K47" s="575">
        <v>4094</v>
      </c>
      <c r="L47" s="575">
        <v>3984</v>
      </c>
      <c r="M47" s="575">
        <v>3983</v>
      </c>
      <c r="N47" s="542"/>
      <c r="O47" s="531">
        <v>4393</v>
      </c>
    </row>
    <row r="48" spans="1:15" ht="10.5" customHeight="1">
      <c r="A48" s="531"/>
      <c r="B48" s="541"/>
      <c r="C48" s="130" t="s">
        <v>62</v>
      </c>
      <c r="D48" s="179"/>
      <c r="E48" s="575">
        <v>16923</v>
      </c>
      <c r="F48" s="575">
        <v>17285</v>
      </c>
      <c r="G48" s="575">
        <v>16381</v>
      </c>
      <c r="H48" s="575">
        <v>16094</v>
      </c>
      <c r="I48" s="575">
        <v>15475</v>
      </c>
      <c r="J48" s="575">
        <v>15751</v>
      </c>
      <c r="K48" s="575">
        <v>15709</v>
      </c>
      <c r="L48" s="575">
        <v>14920</v>
      </c>
      <c r="M48" s="575">
        <v>14659</v>
      </c>
      <c r="N48" s="542"/>
      <c r="O48" s="531">
        <v>16923</v>
      </c>
    </row>
    <row r="49" spans="1:15" ht="10.5" customHeight="1">
      <c r="A49" s="531"/>
      <c r="B49" s="541"/>
      <c r="C49" s="130" t="s">
        <v>61</v>
      </c>
      <c r="D49" s="179"/>
      <c r="E49" s="575">
        <v>81201</v>
      </c>
      <c r="F49" s="575">
        <v>82879</v>
      </c>
      <c r="G49" s="575">
        <v>80015</v>
      </c>
      <c r="H49" s="575">
        <v>80461</v>
      </c>
      <c r="I49" s="575">
        <v>78872</v>
      </c>
      <c r="J49" s="575">
        <v>78856</v>
      </c>
      <c r="K49" s="575">
        <v>78701</v>
      </c>
      <c r="L49" s="575">
        <v>76152</v>
      </c>
      <c r="M49" s="575">
        <v>75624</v>
      </c>
      <c r="N49" s="542"/>
      <c r="O49" s="531">
        <v>81201</v>
      </c>
    </row>
    <row r="50" spans="1:15" ht="10.5" customHeight="1">
      <c r="A50" s="531"/>
      <c r="B50" s="541"/>
      <c r="C50" s="130" t="s">
        <v>59</v>
      </c>
      <c r="D50" s="179"/>
      <c r="E50" s="575">
        <v>4403</v>
      </c>
      <c r="F50" s="575">
        <v>4372</v>
      </c>
      <c r="G50" s="575">
        <v>4122</v>
      </c>
      <c r="H50" s="575">
        <v>3880</v>
      </c>
      <c r="I50" s="575">
        <v>3737</v>
      </c>
      <c r="J50" s="575">
        <v>3954</v>
      </c>
      <c r="K50" s="575">
        <v>4024</v>
      </c>
      <c r="L50" s="575">
        <v>3763</v>
      </c>
      <c r="M50" s="575">
        <v>3795</v>
      </c>
      <c r="N50" s="542"/>
      <c r="O50" s="531">
        <v>4403</v>
      </c>
    </row>
    <row r="51" spans="1:15" ht="10.5" customHeight="1">
      <c r="A51" s="531"/>
      <c r="B51" s="541"/>
      <c r="C51" s="130" t="s">
        <v>65</v>
      </c>
      <c r="D51" s="179"/>
      <c r="E51" s="575">
        <v>88638</v>
      </c>
      <c r="F51" s="575">
        <v>89404</v>
      </c>
      <c r="G51" s="575">
        <v>85391</v>
      </c>
      <c r="H51" s="575">
        <v>84596</v>
      </c>
      <c r="I51" s="575">
        <v>84349</v>
      </c>
      <c r="J51" s="575">
        <v>85363</v>
      </c>
      <c r="K51" s="575">
        <v>86475</v>
      </c>
      <c r="L51" s="575">
        <v>82189</v>
      </c>
      <c r="M51" s="575">
        <v>80952</v>
      </c>
      <c r="N51" s="542"/>
      <c r="O51" s="531">
        <v>88638</v>
      </c>
    </row>
    <row r="52" spans="1:15" ht="10.5" customHeight="1">
      <c r="A52" s="531"/>
      <c r="B52" s="541"/>
      <c r="C52" s="130" t="s">
        <v>81</v>
      </c>
      <c r="D52" s="179"/>
      <c r="E52" s="575">
        <v>18640</v>
      </c>
      <c r="F52" s="575">
        <v>18593</v>
      </c>
      <c r="G52" s="575">
        <v>17755</v>
      </c>
      <c r="H52" s="575">
        <v>17014</v>
      </c>
      <c r="I52" s="575">
        <v>16539</v>
      </c>
      <c r="J52" s="575">
        <v>16735</v>
      </c>
      <c r="K52" s="575">
        <v>16777</v>
      </c>
      <c r="L52" s="575">
        <v>16256</v>
      </c>
      <c r="M52" s="575">
        <v>16239</v>
      </c>
      <c r="N52" s="542"/>
      <c r="O52" s="531">
        <v>18640</v>
      </c>
    </row>
    <row r="53" spans="1:15" ht="10.5" customHeight="1">
      <c r="A53" s="531"/>
      <c r="B53" s="541"/>
      <c r="C53" s="130" t="s">
        <v>60</v>
      </c>
      <c r="D53" s="179"/>
      <c r="E53" s="575">
        <v>35533</v>
      </c>
      <c r="F53" s="575">
        <v>35873</v>
      </c>
      <c r="G53" s="575">
        <v>34467</v>
      </c>
      <c r="H53" s="575">
        <v>34504</v>
      </c>
      <c r="I53" s="575">
        <v>33528</v>
      </c>
      <c r="J53" s="575">
        <v>33671</v>
      </c>
      <c r="K53" s="575">
        <v>33835</v>
      </c>
      <c r="L53" s="575">
        <v>32719</v>
      </c>
      <c r="M53" s="575">
        <v>32789</v>
      </c>
      <c r="N53" s="542"/>
      <c r="O53" s="531">
        <v>35533</v>
      </c>
    </row>
    <row r="54" spans="1:15" ht="10.5" customHeight="1">
      <c r="A54" s="531"/>
      <c r="B54" s="541"/>
      <c r="C54" s="130" t="s">
        <v>67</v>
      </c>
      <c r="D54" s="179"/>
      <c r="E54" s="575">
        <v>6979</v>
      </c>
      <c r="F54" s="575">
        <v>6996</v>
      </c>
      <c r="G54" s="575">
        <v>6727</v>
      </c>
      <c r="H54" s="575">
        <v>6587</v>
      </c>
      <c r="I54" s="575">
        <v>6396</v>
      </c>
      <c r="J54" s="575">
        <v>6347</v>
      </c>
      <c r="K54" s="575">
        <v>6329</v>
      </c>
      <c r="L54" s="575">
        <v>6037</v>
      </c>
      <c r="M54" s="575">
        <v>5984</v>
      </c>
      <c r="N54" s="542"/>
      <c r="O54" s="531">
        <v>6979</v>
      </c>
    </row>
    <row r="55" spans="1:15" ht="10.5" customHeight="1">
      <c r="A55" s="531"/>
      <c r="B55" s="541"/>
      <c r="C55" s="130" t="s">
        <v>69</v>
      </c>
      <c r="D55" s="179"/>
      <c r="E55" s="575">
        <v>5622</v>
      </c>
      <c r="F55" s="575">
        <v>5628</v>
      </c>
      <c r="G55" s="575">
        <v>5288</v>
      </c>
      <c r="H55" s="575">
        <v>5125</v>
      </c>
      <c r="I55" s="575">
        <v>5128</v>
      </c>
      <c r="J55" s="575">
        <v>5296</v>
      </c>
      <c r="K55" s="575">
        <v>5550</v>
      </c>
      <c r="L55" s="575">
        <v>5181</v>
      </c>
      <c r="M55" s="575">
        <v>5138</v>
      </c>
      <c r="N55" s="542"/>
      <c r="O55" s="531">
        <v>5622</v>
      </c>
    </row>
    <row r="56" spans="1:15" ht="10.5" customHeight="1">
      <c r="A56" s="531"/>
      <c r="B56" s="541"/>
      <c r="C56" s="130" t="s">
        <v>79</v>
      </c>
      <c r="D56" s="179"/>
      <c r="E56" s="575">
        <v>12225</v>
      </c>
      <c r="F56" s="575">
        <v>12038</v>
      </c>
      <c r="G56" s="575">
        <v>11282</v>
      </c>
      <c r="H56" s="575">
        <v>10939</v>
      </c>
      <c r="I56" s="575">
        <v>10823</v>
      </c>
      <c r="J56" s="575">
        <v>10976</v>
      </c>
      <c r="K56" s="575">
        <v>11432</v>
      </c>
      <c r="L56" s="575">
        <v>10704</v>
      </c>
      <c r="M56" s="575">
        <v>10752</v>
      </c>
      <c r="N56" s="542"/>
      <c r="O56" s="531">
        <v>12225</v>
      </c>
    </row>
    <row r="57" spans="1:15" ht="10.5" customHeight="1">
      <c r="A57" s="531"/>
      <c r="B57" s="541"/>
      <c r="C57" s="130" t="s">
        <v>143</v>
      </c>
      <c r="D57" s="179"/>
      <c r="E57" s="575">
        <v>8291</v>
      </c>
      <c r="F57" s="575">
        <v>8496</v>
      </c>
      <c r="G57" s="575">
        <v>8031</v>
      </c>
      <c r="H57" s="575">
        <v>8059</v>
      </c>
      <c r="I57" s="575">
        <v>7970</v>
      </c>
      <c r="J57" s="575">
        <v>8072</v>
      </c>
      <c r="K57" s="575">
        <v>7987</v>
      </c>
      <c r="L57" s="575">
        <v>7983</v>
      </c>
      <c r="M57" s="575">
        <v>8288</v>
      </c>
      <c r="N57" s="542"/>
      <c r="O57" s="531">
        <v>8291</v>
      </c>
    </row>
    <row r="58" spans="1:15" ht="10.5" customHeight="1">
      <c r="A58" s="531"/>
      <c r="B58" s="541"/>
      <c r="C58" s="130" t="s">
        <v>144</v>
      </c>
      <c r="D58" s="179"/>
      <c r="E58" s="575">
        <v>12043</v>
      </c>
      <c r="F58" s="575">
        <v>11830</v>
      </c>
      <c r="G58" s="575">
        <v>11483</v>
      </c>
      <c r="H58" s="575">
        <v>11366</v>
      </c>
      <c r="I58" s="575">
        <v>11099</v>
      </c>
      <c r="J58" s="575">
        <v>10873</v>
      </c>
      <c r="K58" s="575">
        <v>10633</v>
      </c>
      <c r="L58" s="575">
        <v>10408</v>
      </c>
      <c r="M58" s="575">
        <v>10622</v>
      </c>
      <c r="N58" s="542"/>
      <c r="O58" s="531">
        <v>12043</v>
      </c>
    </row>
    <row r="59" spans="1:15" s="573" customFormat="1" ht="15" customHeight="1">
      <c r="A59" s="569"/>
      <c r="B59" s="570"/>
      <c r="C59" s="914" t="s">
        <v>161</v>
      </c>
      <c r="D59" s="914"/>
      <c r="E59" s="571"/>
      <c r="F59" s="571"/>
      <c r="G59" s="571"/>
      <c r="H59" s="571"/>
      <c r="I59" s="571"/>
      <c r="J59" s="571"/>
      <c r="K59" s="571"/>
      <c r="L59" s="571"/>
      <c r="M59" s="571"/>
      <c r="N59" s="572"/>
      <c r="O59" s="569"/>
    </row>
    <row r="60" spans="1:15" s="545" customFormat="1" ht="13.5" customHeight="1">
      <c r="A60" s="543"/>
      <c r="B60" s="544"/>
      <c r="C60" s="1761" t="s">
        <v>162</v>
      </c>
      <c r="D60" s="1761"/>
      <c r="E60" s="576">
        <v>491.25311445547999</v>
      </c>
      <c r="F60" s="576">
        <v>487.665885687112</v>
      </c>
      <c r="G60" s="576">
        <v>510.22</v>
      </c>
      <c r="H60" s="576">
        <v>484.13</v>
      </c>
      <c r="I60" s="576">
        <v>484.18</v>
      </c>
      <c r="J60" s="576">
        <v>481.94</v>
      </c>
      <c r="K60" s="576">
        <v>485.33</v>
      </c>
      <c r="L60" s="576">
        <v>487.03</v>
      </c>
      <c r="M60" s="576">
        <v>480.57</v>
      </c>
      <c r="N60" s="574"/>
      <c r="O60" s="543">
        <v>491.25</v>
      </c>
    </row>
    <row r="61" spans="1:15" ht="9.75" customHeight="1">
      <c r="A61" s="531"/>
      <c r="B61" s="541"/>
      <c r="C61" s="1757" t="s">
        <v>692</v>
      </c>
      <c r="D61" s="1757"/>
      <c r="E61" s="1757"/>
      <c r="F61" s="1757"/>
      <c r="G61" s="1757"/>
      <c r="H61" s="1757"/>
      <c r="I61" s="1757"/>
      <c r="J61" s="1757"/>
      <c r="K61" s="1757"/>
      <c r="L61" s="1757"/>
      <c r="M61" s="1757"/>
      <c r="N61" s="542"/>
      <c r="O61" s="531"/>
    </row>
    <row r="62" spans="1:15" ht="9" customHeight="1" thickBot="1">
      <c r="A62" s="531"/>
      <c r="B62" s="541"/>
      <c r="C62" s="461"/>
      <c r="D62" s="461"/>
      <c r="E62" s="461"/>
      <c r="F62" s="461"/>
      <c r="G62" s="461"/>
      <c r="H62" s="461"/>
      <c r="I62" s="461"/>
      <c r="J62" s="461"/>
      <c r="K62" s="461"/>
      <c r="L62" s="461"/>
      <c r="M62" s="461"/>
      <c r="N62" s="542"/>
      <c r="O62" s="531"/>
    </row>
    <row r="63" spans="1:15" ht="13.5" customHeight="1" thickBot="1">
      <c r="A63" s="531"/>
      <c r="B63" s="541"/>
      <c r="C63" s="1742" t="s">
        <v>22</v>
      </c>
      <c r="D63" s="1743"/>
      <c r="E63" s="1743"/>
      <c r="F63" s="1743"/>
      <c r="G63" s="1743"/>
      <c r="H63" s="1743"/>
      <c r="I63" s="1743"/>
      <c r="J63" s="1743"/>
      <c r="K63" s="1743"/>
      <c r="L63" s="1743"/>
      <c r="M63" s="1744"/>
      <c r="N63" s="542"/>
      <c r="O63" s="531"/>
    </row>
    <row r="64" spans="1:15" ht="9.75" customHeight="1">
      <c r="A64" s="531"/>
      <c r="B64" s="541"/>
      <c r="C64" s="123" t="s">
        <v>80</v>
      </c>
      <c r="D64" s="560"/>
      <c r="E64" s="578"/>
      <c r="F64" s="578"/>
      <c r="G64" s="578"/>
      <c r="H64" s="578"/>
      <c r="I64" s="578"/>
      <c r="J64" s="578"/>
      <c r="K64" s="578"/>
      <c r="L64" s="578"/>
      <c r="M64" s="578"/>
      <c r="N64" s="542"/>
      <c r="O64" s="531"/>
    </row>
    <row r="65" spans="1:15" ht="13.5" customHeight="1">
      <c r="A65" s="531"/>
      <c r="B65" s="541"/>
      <c r="C65" s="1756" t="s">
        <v>158</v>
      </c>
      <c r="D65" s="1756"/>
      <c r="E65" s="571">
        <f t="shared" ref="E65:L65" si="0">+E66+E67</f>
        <v>97319</v>
      </c>
      <c r="F65" s="571">
        <f t="shared" si="0"/>
        <v>103347</v>
      </c>
      <c r="G65" s="571">
        <f t="shared" si="0"/>
        <v>83236</v>
      </c>
      <c r="H65" s="571">
        <f t="shared" si="0"/>
        <v>104718</v>
      </c>
      <c r="I65" s="571">
        <f t="shared" si="0"/>
        <v>89897</v>
      </c>
      <c r="J65" s="571">
        <f t="shared" si="0"/>
        <v>93570</v>
      </c>
      <c r="K65" s="571">
        <f t="shared" si="0"/>
        <v>78256</v>
      </c>
      <c r="L65" s="571">
        <f t="shared" si="0"/>
        <v>86467</v>
      </c>
      <c r="M65" s="571">
        <f t="shared" ref="M65" si="1">+M66+M67</f>
        <v>105679</v>
      </c>
      <c r="N65" s="542"/>
      <c r="O65" s="531"/>
    </row>
    <row r="66" spans="1:15" ht="11.25" customHeight="1">
      <c r="A66" s="531"/>
      <c r="B66" s="541"/>
      <c r="C66" s="130" t="s">
        <v>74</v>
      </c>
      <c r="D66" s="912"/>
      <c r="E66" s="575">
        <v>38991</v>
      </c>
      <c r="F66" s="575">
        <v>41392</v>
      </c>
      <c r="G66" s="575">
        <v>33557</v>
      </c>
      <c r="H66" s="575">
        <v>41562</v>
      </c>
      <c r="I66" s="575">
        <v>35666</v>
      </c>
      <c r="J66" s="575">
        <v>37468</v>
      </c>
      <c r="K66" s="575">
        <v>31841</v>
      </c>
      <c r="L66" s="575">
        <v>34640</v>
      </c>
      <c r="M66" s="575">
        <v>41773</v>
      </c>
      <c r="N66" s="542"/>
      <c r="O66" s="531"/>
    </row>
    <row r="67" spans="1:15" ht="11.25" customHeight="1">
      <c r="A67" s="531"/>
      <c r="B67" s="541"/>
      <c r="C67" s="130" t="s">
        <v>73</v>
      </c>
      <c r="D67" s="912"/>
      <c r="E67" s="575">
        <v>58328</v>
      </c>
      <c r="F67" s="575">
        <v>61955</v>
      </c>
      <c r="G67" s="575">
        <v>49679</v>
      </c>
      <c r="H67" s="575">
        <v>63156</v>
      </c>
      <c r="I67" s="575">
        <v>54231</v>
      </c>
      <c r="J67" s="575">
        <v>56102</v>
      </c>
      <c r="K67" s="575">
        <v>46415</v>
      </c>
      <c r="L67" s="575">
        <v>51827</v>
      </c>
      <c r="M67" s="575">
        <v>63906</v>
      </c>
      <c r="N67" s="542"/>
      <c r="O67" s="531">
        <v>58328</v>
      </c>
    </row>
    <row r="68" spans="1:15" s="573" customFormat="1" ht="12" customHeight="1">
      <c r="A68" s="569"/>
      <c r="B68" s="570"/>
      <c r="C68" s="1757" t="s">
        <v>695</v>
      </c>
      <c r="D68" s="1757"/>
      <c r="E68" s="1757"/>
      <c r="F68" s="1757"/>
      <c r="G68" s="1757"/>
      <c r="H68" s="1757"/>
      <c r="I68" s="1757"/>
      <c r="J68" s="1757"/>
      <c r="K68" s="1757"/>
      <c r="L68" s="1757"/>
      <c r="M68" s="1757"/>
      <c r="N68" s="542"/>
      <c r="O68" s="569"/>
    </row>
    <row r="69" spans="1:15" ht="13.5" customHeight="1">
      <c r="A69" s="531"/>
      <c r="B69" s="541"/>
      <c r="C69" s="579" t="s">
        <v>481</v>
      </c>
      <c r="D69" s="124"/>
      <c r="E69" s="124"/>
      <c r="F69" s="124"/>
      <c r="G69" s="1490" t="s">
        <v>147</v>
      </c>
      <c r="H69" s="124"/>
      <c r="I69" s="124"/>
      <c r="J69" s="124"/>
      <c r="K69" s="124"/>
      <c r="L69" s="124"/>
      <c r="M69" s="124"/>
      <c r="N69" s="542"/>
      <c r="O69" s="531"/>
    </row>
    <row r="70" spans="1:15" ht="9" customHeight="1">
      <c r="A70" s="531"/>
      <c r="B70" s="541"/>
      <c r="C70" s="1758" t="s">
        <v>282</v>
      </c>
      <c r="D70" s="1758"/>
      <c r="E70" s="1758"/>
      <c r="F70" s="1758"/>
      <c r="G70" s="1758"/>
      <c r="H70" s="1758"/>
      <c r="I70" s="1758"/>
      <c r="J70" s="1758"/>
      <c r="K70" s="1758"/>
      <c r="L70" s="1758"/>
      <c r="M70" s="1758"/>
      <c r="N70" s="542"/>
      <c r="O70" s="531"/>
    </row>
    <row r="71" spans="1:15" ht="9" customHeight="1">
      <c r="A71" s="531"/>
      <c r="B71" s="541"/>
      <c r="C71" s="1758" t="s">
        <v>283</v>
      </c>
      <c r="D71" s="1758"/>
      <c r="E71" s="1758"/>
      <c r="F71" s="1758"/>
      <c r="G71" s="1758"/>
      <c r="H71" s="1758"/>
      <c r="I71" s="1758"/>
      <c r="J71" s="1758"/>
      <c r="K71" s="1758"/>
      <c r="L71" s="1758"/>
      <c r="M71" s="1758"/>
      <c r="N71" s="542"/>
      <c r="O71" s="531"/>
    </row>
    <row r="72" spans="1:15" ht="13.5" customHeight="1">
      <c r="A72" s="531"/>
      <c r="B72" s="541"/>
      <c r="C72" s="531"/>
      <c r="D72" s="531"/>
      <c r="E72" s="538"/>
      <c r="F72" s="538"/>
      <c r="G72" s="538"/>
      <c r="H72" s="538"/>
      <c r="I72" s="538"/>
      <c r="J72" s="538"/>
      <c r="K72" s="1621">
        <v>41609</v>
      </c>
      <c r="L72" s="1621"/>
      <c r="M72" s="1621"/>
      <c r="N72" s="581">
        <v>19</v>
      </c>
      <c r="O72" s="538"/>
    </row>
    <row r="73" spans="1:15" ht="13.5" customHeight="1"/>
    <row r="76" spans="1:15" ht="4.5" customHeight="1"/>
    <row r="79" spans="1:15" ht="8.25" customHeight="1"/>
    <row r="81" spans="11:14" ht="9" customHeight="1">
      <c r="N81" s="547"/>
    </row>
    <row r="82" spans="11:14" ht="8.25" customHeight="1">
      <c r="K82" s="547"/>
      <c r="M82" s="1622"/>
      <c r="N82" s="1622"/>
    </row>
    <row r="83" spans="11:14" ht="9.75" customHeight="1"/>
  </sheetData>
  <mergeCells count="30">
    <mergeCell ref="C25:D25"/>
    <mergeCell ref="B1:D1"/>
    <mergeCell ref="B2:D2"/>
    <mergeCell ref="C4:M4"/>
    <mergeCell ref="C5:D6"/>
    <mergeCell ref="C8:D8"/>
    <mergeCell ref="C18:M18"/>
    <mergeCell ref="C20:M20"/>
    <mergeCell ref="C22:D22"/>
    <mergeCell ref="C24:D24"/>
    <mergeCell ref="E6:M6"/>
    <mergeCell ref="C61:M61"/>
    <mergeCell ref="C26:D26"/>
    <mergeCell ref="C27:D27"/>
    <mergeCell ref="C28:M28"/>
    <mergeCell ref="C30:M30"/>
    <mergeCell ref="C32:D32"/>
    <mergeCell ref="C34:D34"/>
    <mergeCell ref="C35:D35"/>
    <mergeCell ref="C36:D36"/>
    <mergeCell ref="C37:D37"/>
    <mergeCell ref="C38:D38"/>
    <mergeCell ref="C60:D60"/>
    <mergeCell ref="M82:N82"/>
    <mergeCell ref="C63:M63"/>
    <mergeCell ref="C65:D65"/>
    <mergeCell ref="C68:M68"/>
    <mergeCell ref="C70:M70"/>
    <mergeCell ref="C71:M71"/>
    <mergeCell ref="K72:M72"/>
  </mergeCells>
  <conditionalFormatting sqref="E7:M7">
    <cfRule type="cellIs" dxfId="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8"/>
  <dimension ref="A1:AF336"/>
  <sheetViews>
    <sheetView zoomScaleNormal="100" workbookViewId="0"/>
  </sheetViews>
  <sheetFormatPr defaultRowHeight="12.75"/>
  <cols>
    <col min="1" max="1" width="0.85546875" style="536" customWidth="1"/>
    <col min="2" max="2" width="2.5703125" style="536" customWidth="1"/>
    <col min="3" max="3" width="0.7109375" style="536" customWidth="1"/>
    <col min="4" max="4" width="31.7109375" style="536" customWidth="1"/>
    <col min="5" max="7" width="4.7109375" style="876" customWidth="1"/>
    <col min="8" max="11" width="4.7109375" style="755" customWidth="1"/>
    <col min="12" max="13" width="4.7109375" style="876" customWidth="1"/>
    <col min="14" max="15" width="4.7109375" style="755" customWidth="1"/>
    <col min="16" max="17" width="4.7109375" style="876" customWidth="1"/>
    <col min="18" max="18" width="2.42578125" style="918" customWidth="1"/>
    <col min="19" max="19" width="0.85546875" style="536" customWidth="1"/>
    <col min="20" max="16384" width="9.140625" style="536"/>
  </cols>
  <sheetData>
    <row r="1" spans="1:32" ht="13.5" customHeight="1">
      <c r="A1" s="531"/>
      <c r="B1" s="908"/>
      <c r="C1" s="908"/>
      <c r="E1" s="1769" t="s">
        <v>392</v>
      </c>
      <c r="F1" s="1769"/>
      <c r="G1" s="1769"/>
      <c r="H1" s="1769"/>
      <c r="I1" s="1769"/>
      <c r="J1" s="1769"/>
      <c r="K1" s="1769"/>
      <c r="L1" s="1769"/>
      <c r="M1" s="1769"/>
      <c r="N1" s="1769"/>
      <c r="O1" s="1769"/>
      <c r="P1" s="1769"/>
      <c r="Q1" s="1769"/>
      <c r="R1" s="920"/>
      <c r="S1" s="531"/>
    </row>
    <row r="2" spans="1:32" ht="6" customHeight="1">
      <c r="A2" s="531"/>
      <c r="B2" s="910"/>
      <c r="C2" s="911"/>
      <c r="D2" s="1478"/>
      <c r="E2" s="828"/>
      <c r="F2" s="828"/>
      <c r="G2" s="828"/>
      <c r="H2" s="829"/>
      <c r="I2" s="829"/>
      <c r="J2" s="829"/>
      <c r="K2" s="829"/>
      <c r="L2" s="828"/>
      <c r="M2" s="828"/>
      <c r="N2" s="829"/>
      <c r="O2" s="829"/>
      <c r="P2" s="828"/>
      <c r="Q2" s="828" t="s">
        <v>393</v>
      </c>
      <c r="R2" s="921"/>
      <c r="S2" s="541"/>
    </row>
    <row r="3" spans="1:32" ht="13.5" customHeight="1" thickBot="1">
      <c r="A3" s="531"/>
      <c r="B3" s="609"/>
      <c r="C3" s="541"/>
      <c r="D3" s="541"/>
      <c r="E3" s="830"/>
      <c r="F3" s="830"/>
      <c r="G3" s="830"/>
      <c r="H3" s="764"/>
      <c r="I3" s="764"/>
      <c r="J3" s="764"/>
      <c r="K3" s="764"/>
      <c r="L3" s="830"/>
      <c r="M3" s="830"/>
      <c r="N3" s="764"/>
      <c r="O3" s="764"/>
      <c r="P3" s="1770" t="s">
        <v>75</v>
      </c>
      <c r="Q3" s="1770"/>
      <c r="R3" s="922"/>
      <c r="S3" s="541"/>
    </row>
    <row r="4" spans="1:32" ht="13.5" customHeight="1" thickBot="1">
      <c r="A4" s="531"/>
      <c r="B4" s="609"/>
      <c r="C4" s="812" t="s">
        <v>501</v>
      </c>
      <c r="D4" s="831"/>
      <c r="E4" s="832"/>
      <c r="F4" s="832"/>
      <c r="G4" s="832"/>
      <c r="H4" s="832"/>
      <c r="I4" s="832"/>
      <c r="J4" s="832"/>
      <c r="K4" s="832"/>
      <c r="L4" s="832"/>
      <c r="M4" s="832"/>
      <c r="N4" s="832"/>
      <c r="O4" s="832"/>
      <c r="P4" s="832"/>
      <c r="Q4" s="833"/>
      <c r="R4" s="920"/>
      <c r="S4" s="118"/>
    </row>
    <row r="5" spans="1:32" s="561" customFormat="1" ht="4.5" customHeight="1">
      <c r="A5" s="531"/>
      <c r="B5" s="609"/>
      <c r="C5" s="834"/>
      <c r="D5" s="834"/>
      <c r="E5" s="835"/>
      <c r="F5" s="835"/>
      <c r="G5" s="835"/>
      <c r="H5" s="835"/>
      <c r="I5" s="835"/>
      <c r="J5" s="835"/>
      <c r="K5" s="835"/>
      <c r="L5" s="835"/>
      <c r="M5" s="835"/>
      <c r="N5" s="835"/>
      <c r="O5" s="835"/>
      <c r="P5" s="835"/>
      <c r="Q5" s="835"/>
      <c r="R5" s="920"/>
      <c r="S5" s="118"/>
      <c r="T5" s="536"/>
      <c r="U5" s="536"/>
      <c r="V5" s="536"/>
      <c r="W5" s="536"/>
      <c r="X5" s="536"/>
      <c r="Y5" s="536"/>
      <c r="Z5" s="536"/>
      <c r="AA5" s="536"/>
    </row>
    <row r="6" spans="1:32" s="561" customFormat="1" ht="13.5" customHeight="1">
      <c r="A6" s="531"/>
      <c r="B6" s="609"/>
      <c r="C6" s="834"/>
      <c r="D6" s="834"/>
      <c r="E6" s="1772">
        <v>2012</v>
      </c>
      <c r="F6" s="1772"/>
      <c r="G6" s="1772"/>
      <c r="H6" s="1772">
        <v>2013</v>
      </c>
      <c r="I6" s="1772"/>
      <c r="J6" s="1772"/>
      <c r="K6" s="1772"/>
      <c r="L6" s="1772"/>
      <c r="M6" s="1772"/>
      <c r="N6" s="1772"/>
      <c r="O6" s="1772"/>
      <c r="P6" s="1772"/>
      <c r="Q6" s="1772"/>
      <c r="R6" s="920"/>
      <c r="S6" s="118"/>
      <c r="T6" s="536"/>
      <c r="U6" s="536"/>
      <c r="V6" s="536"/>
      <c r="W6" s="536"/>
      <c r="X6" s="536"/>
      <c r="Y6" s="536"/>
      <c r="Z6" s="536"/>
      <c r="AA6" s="536"/>
    </row>
    <row r="7" spans="1:32" s="561" customFormat="1" ht="13.5" customHeight="1">
      <c r="A7" s="531"/>
      <c r="B7" s="609"/>
      <c r="C7" s="834"/>
      <c r="D7" s="834"/>
      <c r="E7" s="1120" t="s">
        <v>98</v>
      </c>
      <c r="F7" s="1120" t="s">
        <v>97</v>
      </c>
      <c r="G7" s="1120" t="s">
        <v>96</v>
      </c>
      <c r="H7" s="1120" t="s">
        <v>95</v>
      </c>
      <c r="I7" s="1120" t="s">
        <v>106</v>
      </c>
      <c r="J7" s="1120" t="s">
        <v>105</v>
      </c>
      <c r="K7" s="1120" t="s">
        <v>104</v>
      </c>
      <c r="L7" s="1120" t="s">
        <v>103</v>
      </c>
      <c r="M7" s="1120" t="s">
        <v>102</v>
      </c>
      <c r="N7" s="1120" t="s">
        <v>101</v>
      </c>
      <c r="O7" s="1120" t="s">
        <v>100</v>
      </c>
      <c r="P7" s="1120" t="s">
        <v>99</v>
      </c>
      <c r="Q7" s="1120" t="s">
        <v>98</v>
      </c>
      <c r="R7" s="920"/>
      <c r="S7" s="549"/>
      <c r="T7" s="536"/>
      <c r="U7" s="536"/>
      <c r="V7" s="536"/>
      <c r="W7" s="536"/>
      <c r="X7" s="536"/>
      <c r="Y7" s="536"/>
      <c r="Z7" s="536"/>
      <c r="AA7" s="536"/>
    </row>
    <row r="8" spans="1:32" s="561" customFormat="1" ht="3.75" customHeight="1">
      <c r="A8" s="531"/>
      <c r="B8" s="609"/>
      <c r="C8" s="834"/>
      <c r="D8" s="834"/>
      <c r="E8" s="549"/>
      <c r="F8" s="549"/>
      <c r="G8" s="549"/>
      <c r="H8" s="549"/>
      <c r="I8" s="549"/>
      <c r="J8" s="549"/>
      <c r="K8" s="549"/>
      <c r="L8" s="549"/>
      <c r="M8" s="549"/>
      <c r="N8" s="549"/>
      <c r="O8" s="549"/>
      <c r="P8" s="549"/>
      <c r="Q8" s="549"/>
      <c r="R8" s="920"/>
      <c r="S8" s="549"/>
      <c r="T8" s="536"/>
      <c r="U8" s="536"/>
      <c r="V8" s="536"/>
      <c r="W8" s="536"/>
      <c r="X8" s="536"/>
      <c r="Y8" s="536"/>
      <c r="Z8" s="536"/>
      <c r="AA8" s="536"/>
    </row>
    <row r="9" spans="1:32" s="838" customFormat="1" ht="15" customHeight="1">
      <c r="A9" s="836"/>
      <c r="B9" s="640"/>
      <c r="C9" s="906" t="s">
        <v>372</v>
      </c>
      <c r="D9" s="906"/>
      <c r="E9" s="456">
        <v>-3.6774203989867957</v>
      </c>
      <c r="F9" s="456">
        <v>-3.9892911284307955</v>
      </c>
      <c r="G9" s="456">
        <v>-4.0713739266007174</v>
      </c>
      <c r="H9" s="456">
        <v>-3.9725140028376753</v>
      </c>
      <c r="I9" s="456">
        <v>-3.876479353593147</v>
      </c>
      <c r="J9" s="456">
        <v>-3.551805311579781</v>
      </c>
      <c r="K9" s="456">
        <v>-3.2720704287864528</v>
      </c>
      <c r="L9" s="456">
        <v>-2.9359654704510016</v>
      </c>
      <c r="M9" s="456">
        <v>-2.662117572062134</v>
      </c>
      <c r="N9" s="456">
        <v>-2.3523332772205063</v>
      </c>
      <c r="O9" s="456">
        <v>-1.9025486233102105</v>
      </c>
      <c r="P9" s="456">
        <v>-1.5880779403864675</v>
      </c>
      <c r="Q9" s="456">
        <v>-1.3366898050042733</v>
      </c>
      <c r="R9" s="923"/>
      <c r="S9" s="498"/>
      <c r="T9" s="1106"/>
      <c r="U9" s="1106"/>
      <c r="V9" s="1106"/>
      <c r="W9" s="1106"/>
      <c r="X9" s="1106"/>
      <c r="Y9" s="1106"/>
      <c r="Z9" s="1106"/>
      <c r="AA9" s="1106"/>
      <c r="AB9" s="1106"/>
      <c r="AC9" s="1106"/>
      <c r="AD9" s="1106"/>
      <c r="AE9" s="1106"/>
      <c r="AF9" s="1106"/>
    </row>
    <row r="10" spans="1:32" s="838" customFormat="1" ht="16.5" customHeight="1">
      <c r="A10" s="836"/>
      <c r="B10" s="640"/>
      <c r="C10" s="906" t="s">
        <v>373</v>
      </c>
      <c r="D10" s="288"/>
      <c r="E10" s="839"/>
      <c r="F10" s="839"/>
      <c r="G10" s="839"/>
      <c r="H10" s="839"/>
      <c r="I10" s="839"/>
      <c r="J10" s="839"/>
      <c r="K10" s="839"/>
      <c r="L10" s="839"/>
      <c r="M10" s="839"/>
      <c r="N10" s="839"/>
      <c r="O10" s="839"/>
      <c r="P10" s="839"/>
      <c r="Q10" s="839"/>
      <c r="R10" s="924"/>
      <c r="S10" s="498"/>
      <c r="T10" s="837"/>
      <c r="U10" s="837"/>
      <c r="V10" s="837"/>
      <c r="W10" s="837"/>
      <c r="X10" s="837"/>
      <c r="Y10" s="837"/>
      <c r="Z10" s="837"/>
      <c r="AA10" s="837"/>
    </row>
    <row r="11" spans="1:32" s="561" customFormat="1" ht="11.25" customHeight="1">
      <c r="A11" s="531"/>
      <c r="B11" s="609"/>
      <c r="C11" s="541"/>
      <c r="D11" s="130" t="s">
        <v>163</v>
      </c>
      <c r="E11" s="840">
        <v>-20.262267634491035</v>
      </c>
      <c r="F11" s="840">
        <v>-21.414514501200504</v>
      </c>
      <c r="G11" s="840">
        <v>-20.628710908725072</v>
      </c>
      <c r="H11" s="840">
        <v>-19.491272152472344</v>
      </c>
      <c r="I11" s="840">
        <v>-18.215746954481677</v>
      </c>
      <c r="J11" s="840">
        <v>-17.550215189696747</v>
      </c>
      <c r="K11" s="840">
        <v>-17.285650031543177</v>
      </c>
      <c r="L11" s="840">
        <v>-16.610770576830234</v>
      </c>
      <c r="M11" s="840">
        <v>-16.800172738583797</v>
      </c>
      <c r="N11" s="840">
        <v>-16.067052919429621</v>
      </c>
      <c r="O11" s="840">
        <v>-15.280555254505231</v>
      </c>
      <c r="P11" s="840">
        <v>-13.669437473139576</v>
      </c>
      <c r="Q11" s="840">
        <v>-12.939139906817674</v>
      </c>
      <c r="R11" s="741"/>
      <c r="S11" s="118"/>
      <c r="T11" s="536"/>
      <c r="U11" s="536"/>
      <c r="V11" s="536"/>
      <c r="W11" s="536"/>
      <c r="X11" s="536"/>
      <c r="Y11" s="536"/>
      <c r="Z11" s="536"/>
      <c r="AA11" s="536"/>
      <c r="AF11" s="1106"/>
    </row>
    <row r="12" spans="1:32" s="561" customFormat="1" ht="12.75" customHeight="1">
      <c r="A12" s="531"/>
      <c r="B12" s="609"/>
      <c r="C12" s="541"/>
      <c r="D12" s="130" t="s">
        <v>164</v>
      </c>
      <c r="E12" s="840">
        <v>-70.881978512840377</v>
      </c>
      <c r="F12" s="840">
        <v>-71.5043031604513</v>
      </c>
      <c r="G12" s="840">
        <v>-70.424864260148226</v>
      </c>
      <c r="H12" s="840">
        <v>-68.85016964825958</v>
      </c>
      <c r="I12" s="840">
        <v>-67.022286135083746</v>
      </c>
      <c r="J12" s="840">
        <v>-65.870803233277471</v>
      </c>
      <c r="K12" s="840">
        <v>-64.250387256453976</v>
      </c>
      <c r="L12" s="840">
        <v>-63.820869279587185</v>
      </c>
      <c r="M12" s="840">
        <v>-62.44810996976711</v>
      </c>
      <c r="N12" s="840">
        <v>-62.052189138807613</v>
      </c>
      <c r="O12" s="840">
        <v>-58.629337272879233</v>
      </c>
      <c r="P12" s="840">
        <v>-55.623395306406685</v>
      </c>
      <c r="Q12" s="840">
        <v>-51.742399929285988</v>
      </c>
      <c r="R12" s="741"/>
      <c r="S12" s="118"/>
      <c r="T12" s="536"/>
      <c r="U12" s="536"/>
      <c r="V12" s="536"/>
      <c r="W12" s="536"/>
      <c r="X12" s="536"/>
      <c r="Y12" s="536"/>
      <c r="Z12" s="536"/>
      <c r="AA12" s="536"/>
    </row>
    <row r="13" spans="1:32" s="561" customFormat="1" ht="11.25" customHeight="1">
      <c r="A13" s="531"/>
      <c r="B13" s="609"/>
      <c r="C13" s="541"/>
      <c r="D13" s="130" t="s">
        <v>165</v>
      </c>
      <c r="E13" s="840">
        <v>-21.34133201580936</v>
      </c>
      <c r="F13" s="840">
        <v>-20.165981633050947</v>
      </c>
      <c r="G13" s="840">
        <v>-19.246874730713696</v>
      </c>
      <c r="H13" s="840">
        <v>-18.574111964110013</v>
      </c>
      <c r="I13" s="840">
        <v>-18.092372666255031</v>
      </c>
      <c r="J13" s="840">
        <v>-16.775963364091744</v>
      </c>
      <c r="K13" s="840">
        <v>-15.42023771747475</v>
      </c>
      <c r="L13" s="840">
        <v>-14.536196968876796</v>
      </c>
      <c r="M13" s="840">
        <v>-14.052573520163484</v>
      </c>
      <c r="N13" s="840">
        <v>-12.974001663815107</v>
      </c>
      <c r="O13" s="840">
        <v>-12.15706728239153</v>
      </c>
      <c r="P13" s="840">
        <v>-10.105745267960652</v>
      </c>
      <c r="Q13" s="840">
        <v>-8.258902960764317</v>
      </c>
      <c r="R13" s="741"/>
      <c r="S13" s="118"/>
      <c r="T13" s="536"/>
      <c r="U13" s="536"/>
      <c r="V13" s="536"/>
      <c r="W13" s="536"/>
      <c r="X13" s="536"/>
      <c r="Y13" s="536"/>
      <c r="Z13" s="536"/>
      <c r="AA13" s="536"/>
    </row>
    <row r="14" spans="1:32" s="561" customFormat="1" ht="12" customHeight="1">
      <c r="A14" s="531"/>
      <c r="B14" s="609"/>
      <c r="C14" s="541"/>
      <c r="D14" s="130" t="s">
        <v>166</v>
      </c>
      <c r="E14" s="840">
        <v>-32.833258316725207</v>
      </c>
      <c r="F14" s="840">
        <v>-34.935541467858435</v>
      </c>
      <c r="G14" s="840">
        <v>-34.300790236327444</v>
      </c>
      <c r="H14" s="840">
        <v>-32.087514610222854</v>
      </c>
      <c r="I14" s="840">
        <v>-31.046571135233378</v>
      </c>
      <c r="J14" s="840">
        <v>-30.055315257700801</v>
      </c>
      <c r="K14" s="840">
        <v>-29.392469170436268</v>
      </c>
      <c r="L14" s="840">
        <v>-28.440026641706439</v>
      </c>
      <c r="M14" s="840">
        <v>-27.133179033552452</v>
      </c>
      <c r="N14" s="840">
        <v>-25.056293732099657</v>
      </c>
      <c r="O14" s="840">
        <v>-22.12274374674827</v>
      </c>
      <c r="P14" s="840">
        <v>-20.277518749360187</v>
      </c>
      <c r="Q14" s="840">
        <v>-17.159966983956867</v>
      </c>
      <c r="R14" s="741"/>
      <c r="S14" s="118"/>
      <c r="T14" s="536"/>
      <c r="U14" s="536"/>
      <c r="V14" s="603"/>
      <c r="W14" s="536"/>
      <c r="X14" s="536"/>
      <c r="Y14" s="536"/>
      <c r="Z14" s="536"/>
      <c r="AA14" s="536"/>
    </row>
    <row r="15" spans="1:32" s="561" customFormat="1" ht="10.5" customHeight="1">
      <c r="A15" s="531"/>
      <c r="B15" s="609"/>
      <c r="C15" s="541"/>
      <c r="D15" s="226"/>
      <c r="E15" s="841"/>
      <c r="F15" s="841"/>
      <c r="G15" s="841"/>
      <c r="H15" s="841"/>
      <c r="I15" s="841"/>
      <c r="J15" s="841"/>
      <c r="K15" s="841"/>
      <c r="L15" s="841"/>
      <c r="M15" s="841"/>
      <c r="N15" s="841"/>
      <c r="O15" s="841"/>
      <c r="P15" s="841"/>
      <c r="Q15" s="841"/>
      <c r="R15" s="741"/>
      <c r="S15" s="118"/>
      <c r="T15" s="536"/>
      <c r="U15" s="536"/>
      <c r="V15" s="603"/>
      <c r="W15" s="536"/>
      <c r="X15" s="536"/>
      <c r="Y15" s="536"/>
      <c r="Z15" s="536"/>
      <c r="AA15" s="536"/>
    </row>
    <row r="16" spans="1:32" s="561" customFormat="1" ht="10.5" customHeight="1">
      <c r="A16" s="531"/>
      <c r="B16" s="609"/>
      <c r="C16" s="541"/>
      <c r="D16" s="226"/>
      <c r="E16" s="841"/>
      <c r="F16" s="841"/>
      <c r="G16" s="841"/>
      <c r="H16" s="841"/>
      <c r="I16" s="841"/>
      <c r="J16" s="841"/>
      <c r="K16" s="841"/>
      <c r="L16" s="841"/>
      <c r="M16" s="841"/>
      <c r="N16" s="841"/>
      <c r="O16" s="841"/>
      <c r="P16" s="841"/>
      <c r="Q16" s="841"/>
      <c r="R16" s="741"/>
      <c r="S16" s="118"/>
      <c r="T16" s="536"/>
      <c r="U16" s="536"/>
      <c r="V16" s="603"/>
      <c r="W16" s="536"/>
      <c r="X16" s="536"/>
      <c r="Y16" s="536"/>
      <c r="Z16" s="536"/>
      <c r="AA16" s="536"/>
    </row>
    <row r="17" spans="1:27" s="561" customFormat="1" ht="10.5" customHeight="1">
      <c r="A17" s="531"/>
      <c r="B17" s="609"/>
      <c r="C17" s="541"/>
      <c r="D17" s="226"/>
      <c r="E17" s="841"/>
      <c r="F17" s="841"/>
      <c r="G17" s="841"/>
      <c r="H17" s="841"/>
      <c r="I17" s="841"/>
      <c r="J17" s="841"/>
      <c r="K17" s="841"/>
      <c r="L17" s="841"/>
      <c r="M17" s="841"/>
      <c r="N17" s="841"/>
      <c r="O17" s="841"/>
      <c r="P17" s="841"/>
      <c r="Q17" s="841"/>
      <c r="R17" s="741"/>
      <c r="S17" s="118"/>
      <c r="T17" s="536"/>
      <c r="U17" s="536"/>
      <c r="V17" s="603"/>
      <c r="W17" s="536"/>
      <c r="X17" s="536"/>
      <c r="Y17" s="536"/>
      <c r="Z17" s="536"/>
      <c r="AA17" s="536"/>
    </row>
    <row r="18" spans="1:27" s="561" customFormat="1" ht="10.5" customHeight="1">
      <c r="A18" s="531"/>
      <c r="B18" s="609"/>
      <c r="C18" s="541"/>
      <c r="D18" s="226"/>
      <c r="E18" s="841"/>
      <c r="F18" s="841"/>
      <c r="G18" s="841"/>
      <c r="H18" s="841"/>
      <c r="I18" s="841"/>
      <c r="J18" s="841"/>
      <c r="K18" s="841"/>
      <c r="L18" s="841"/>
      <c r="M18" s="841"/>
      <c r="N18" s="841"/>
      <c r="O18" s="841"/>
      <c r="P18" s="841"/>
      <c r="Q18" s="841"/>
      <c r="R18" s="741"/>
      <c r="S18" s="118"/>
      <c r="T18" s="536"/>
      <c r="U18" s="536"/>
      <c r="V18" s="603"/>
      <c r="W18" s="536"/>
      <c r="X18" s="536"/>
      <c r="Y18" s="536"/>
      <c r="Z18" s="536"/>
      <c r="AA18" s="536"/>
    </row>
    <row r="19" spans="1:27" s="561" customFormat="1" ht="10.5" customHeight="1">
      <c r="A19" s="531"/>
      <c r="B19" s="609"/>
      <c r="C19" s="541"/>
      <c r="D19" s="226"/>
      <c r="E19" s="841"/>
      <c r="F19" s="841"/>
      <c r="G19" s="841"/>
      <c r="H19" s="841"/>
      <c r="I19" s="841"/>
      <c r="J19" s="841"/>
      <c r="K19" s="841"/>
      <c r="L19" s="841"/>
      <c r="M19" s="841"/>
      <c r="N19" s="841"/>
      <c r="O19" s="841"/>
      <c r="P19" s="841"/>
      <c r="Q19" s="841"/>
      <c r="R19" s="741"/>
      <c r="S19" s="118"/>
      <c r="T19" s="536"/>
      <c r="U19" s="536"/>
      <c r="V19" s="603"/>
      <c r="W19" s="536"/>
      <c r="X19" s="536"/>
      <c r="Y19" s="536"/>
      <c r="Z19" s="536"/>
      <c r="AA19" s="536"/>
    </row>
    <row r="20" spans="1:27" s="561" customFormat="1" ht="10.5" customHeight="1">
      <c r="A20" s="531"/>
      <c r="B20" s="609"/>
      <c r="C20" s="541"/>
      <c r="D20" s="226"/>
      <c r="E20" s="841"/>
      <c r="F20" s="841"/>
      <c r="G20" s="841"/>
      <c r="H20" s="841"/>
      <c r="I20" s="841"/>
      <c r="J20" s="841"/>
      <c r="K20" s="841"/>
      <c r="L20" s="841"/>
      <c r="M20" s="841"/>
      <c r="N20" s="841"/>
      <c r="O20" s="841"/>
      <c r="P20" s="841"/>
      <c r="Q20" s="841"/>
      <c r="R20" s="741"/>
      <c r="S20" s="118"/>
      <c r="T20" s="536"/>
      <c r="U20" s="536"/>
      <c r="V20" s="603"/>
      <c r="W20" s="536"/>
      <c r="X20" s="536"/>
      <c r="Y20" s="536"/>
      <c r="Z20" s="536"/>
      <c r="AA20" s="536"/>
    </row>
    <row r="21" spans="1:27" s="561" customFormat="1" ht="10.5" customHeight="1">
      <c r="A21" s="531"/>
      <c r="B21" s="609"/>
      <c r="C21" s="541"/>
      <c r="D21" s="226"/>
      <c r="E21" s="841"/>
      <c r="F21" s="841"/>
      <c r="G21" s="841"/>
      <c r="H21" s="841"/>
      <c r="I21" s="841"/>
      <c r="J21" s="841"/>
      <c r="K21" s="841"/>
      <c r="L21" s="841"/>
      <c r="M21" s="841"/>
      <c r="N21" s="841"/>
      <c r="O21" s="841"/>
      <c r="P21" s="841"/>
      <c r="Q21" s="841"/>
      <c r="R21" s="741"/>
      <c r="S21" s="118"/>
      <c r="T21" s="536"/>
      <c r="U21" s="536"/>
      <c r="V21" s="603"/>
      <c r="W21" s="536"/>
      <c r="X21" s="536"/>
      <c r="Y21" s="536"/>
      <c r="Z21" s="536"/>
      <c r="AA21" s="536"/>
    </row>
    <row r="22" spans="1:27" s="561" customFormat="1" ht="10.5" customHeight="1">
      <c r="A22" s="531"/>
      <c r="B22" s="609"/>
      <c r="C22" s="541"/>
      <c r="D22" s="226"/>
      <c r="E22" s="841"/>
      <c r="F22" s="841"/>
      <c r="G22" s="841"/>
      <c r="H22" s="841"/>
      <c r="I22" s="841"/>
      <c r="J22" s="841"/>
      <c r="K22" s="841"/>
      <c r="L22" s="841"/>
      <c r="M22" s="841"/>
      <c r="N22" s="841"/>
      <c r="O22" s="841"/>
      <c r="P22" s="841"/>
      <c r="Q22" s="841"/>
      <c r="R22" s="741"/>
      <c r="S22" s="118"/>
      <c r="T22" s="536"/>
      <c r="U22" s="536"/>
      <c r="V22" s="603"/>
      <c r="W22" s="536"/>
      <c r="X22" s="536"/>
      <c r="Y22" s="536"/>
      <c r="Z22" s="536"/>
      <c r="AA22" s="536"/>
    </row>
    <row r="23" spans="1:27" s="561" customFormat="1" ht="10.5" customHeight="1">
      <c r="A23" s="531"/>
      <c r="B23" s="609"/>
      <c r="C23" s="541"/>
      <c r="D23" s="226"/>
      <c r="E23" s="841"/>
      <c r="F23" s="841"/>
      <c r="G23" s="841"/>
      <c r="H23" s="841"/>
      <c r="I23" s="841"/>
      <c r="J23" s="841"/>
      <c r="K23" s="841"/>
      <c r="L23" s="841"/>
      <c r="M23" s="841"/>
      <c r="N23" s="841"/>
      <c r="O23" s="841"/>
      <c r="P23" s="841"/>
      <c r="Q23" s="841"/>
      <c r="R23" s="741"/>
      <c r="S23" s="118"/>
      <c r="T23" s="536"/>
      <c r="U23" s="536"/>
      <c r="V23" s="603"/>
      <c r="W23" s="536"/>
      <c r="X23" s="536"/>
      <c r="Y23" s="536"/>
      <c r="Z23" s="536"/>
      <c r="AA23" s="536"/>
    </row>
    <row r="24" spans="1:27" s="561" customFormat="1" ht="10.5" customHeight="1">
      <c r="A24" s="531"/>
      <c r="B24" s="609"/>
      <c r="C24" s="541"/>
      <c r="D24" s="226"/>
      <c r="E24" s="841"/>
      <c r="F24" s="841"/>
      <c r="G24" s="841"/>
      <c r="H24" s="841"/>
      <c r="I24" s="841"/>
      <c r="J24" s="841"/>
      <c r="K24" s="841"/>
      <c r="L24" s="841"/>
      <c r="M24" s="841"/>
      <c r="N24" s="841"/>
      <c r="O24" s="841"/>
      <c r="P24" s="841"/>
      <c r="Q24" s="841"/>
      <c r="R24" s="741"/>
      <c r="S24" s="118"/>
      <c r="T24" s="536"/>
      <c r="U24" s="536"/>
      <c r="V24" s="603"/>
      <c r="W24" s="536"/>
      <c r="X24" s="536"/>
      <c r="Y24" s="536"/>
      <c r="Z24" s="536"/>
      <c r="AA24" s="536"/>
    </row>
    <row r="25" spans="1:27" s="561" customFormat="1" ht="10.5" customHeight="1">
      <c r="A25" s="531"/>
      <c r="B25" s="609"/>
      <c r="C25" s="541"/>
      <c r="D25" s="226"/>
      <c r="E25" s="841"/>
      <c r="F25" s="841"/>
      <c r="G25" s="841"/>
      <c r="H25" s="841"/>
      <c r="I25" s="841"/>
      <c r="J25" s="841"/>
      <c r="K25" s="841"/>
      <c r="L25" s="841"/>
      <c r="M25" s="841"/>
      <c r="N25" s="841"/>
      <c r="O25" s="841"/>
      <c r="P25" s="841"/>
      <c r="Q25" s="841"/>
      <c r="R25" s="741"/>
      <c r="S25" s="118"/>
      <c r="T25" s="536"/>
      <c r="U25" s="536"/>
      <c r="V25" s="603"/>
      <c r="W25" s="536"/>
      <c r="X25" s="536"/>
      <c r="Y25" s="536"/>
      <c r="Z25" s="536"/>
      <c r="AA25" s="536"/>
    </row>
    <row r="26" spans="1:27" s="561" customFormat="1" ht="10.5" customHeight="1">
      <c r="A26" s="531"/>
      <c r="B26" s="609"/>
      <c r="C26" s="541"/>
      <c r="D26" s="226"/>
      <c r="E26" s="841"/>
      <c r="F26" s="841"/>
      <c r="G26" s="841"/>
      <c r="H26" s="841"/>
      <c r="I26" s="841"/>
      <c r="J26" s="841"/>
      <c r="K26" s="841"/>
      <c r="L26" s="841"/>
      <c r="M26" s="841"/>
      <c r="N26" s="841"/>
      <c r="O26" s="841"/>
      <c r="P26" s="841"/>
      <c r="Q26" s="841"/>
      <c r="R26" s="741"/>
      <c r="S26" s="118"/>
      <c r="T26" s="536"/>
      <c r="U26" s="536"/>
      <c r="V26" s="603"/>
      <c r="W26" s="536"/>
      <c r="X26" s="536"/>
      <c r="Y26" s="536"/>
      <c r="Z26" s="536"/>
      <c r="AA26" s="536"/>
    </row>
    <row r="27" spans="1:27" s="561" customFormat="1" ht="10.5" customHeight="1">
      <c r="A27" s="531"/>
      <c r="B27" s="609"/>
      <c r="C27" s="541"/>
      <c r="D27" s="226"/>
      <c r="E27" s="841"/>
      <c r="F27" s="841"/>
      <c r="G27" s="841"/>
      <c r="H27" s="841"/>
      <c r="I27" s="841"/>
      <c r="J27" s="841"/>
      <c r="K27" s="841"/>
      <c r="L27" s="841"/>
      <c r="M27" s="841"/>
      <c r="N27" s="841"/>
      <c r="O27" s="841"/>
      <c r="P27" s="841"/>
      <c r="Q27" s="841"/>
      <c r="R27" s="741"/>
      <c r="S27" s="118"/>
      <c r="T27" s="536"/>
      <c r="U27" s="536"/>
      <c r="V27" s="603"/>
      <c r="W27" s="536"/>
      <c r="X27" s="536"/>
      <c r="Y27" s="536"/>
      <c r="Z27" s="536"/>
      <c r="AA27" s="536"/>
    </row>
    <row r="28" spans="1:27" s="561" customFormat="1" ht="6" customHeight="1">
      <c r="A28" s="531"/>
      <c r="B28" s="609"/>
      <c r="C28" s="541"/>
      <c r="D28" s="226"/>
      <c r="E28" s="841"/>
      <c r="F28" s="841"/>
      <c r="G28" s="841"/>
      <c r="H28" s="841"/>
      <c r="I28" s="841"/>
      <c r="J28" s="841"/>
      <c r="K28" s="841"/>
      <c r="L28" s="841"/>
      <c r="M28" s="841"/>
      <c r="N28" s="841"/>
      <c r="O28" s="841"/>
      <c r="P28" s="841"/>
      <c r="Q28" s="841"/>
      <c r="R28" s="741"/>
      <c r="S28" s="118"/>
      <c r="T28" s="536"/>
      <c r="U28" s="536"/>
      <c r="V28" s="536"/>
      <c r="W28" s="536"/>
      <c r="X28" s="536"/>
      <c r="Y28" s="536"/>
      <c r="Z28" s="536"/>
      <c r="AA28" s="536"/>
    </row>
    <row r="29" spans="1:27" s="838" customFormat="1" ht="15" customHeight="1">
      <c r="A29" s="836"/>
      <c r="B29" s="640"/>
      <c r="C29" s="906" t="s">
        <v>371</v>
      </c>
      <c r="D29" s="288"/>
      <c r="E29" s="842"/>
      <c r="F29" s="843"/>
      <c r="G29" s="843"/>
      <c r="H29" s="843"/>
      <c r="I29" s="843"/>
      <c r="J29" s="843"/>
      <c r="K29" s="843"/>
      <c r="L29" s="843"/>
      <c r="M29" s="843"/>
      <c r="N29" s="843"/>
      <c r="O29" s="843"/>
      <c r="P29" s="843"/>
      <c r="Q29" s="843"/>
      <c r="R29" s="925"/>
      <c r="S29" s="498"/>
      <c r="T29" s="837"/>
      <c r="U29" s="837"/>
      <c r="V29" s="837"/>
      <c r="W29" s="837"/>
      <c r="X29" s="837"/>
      <c r="Y29" s="837"/>
      <c r="Z29" s="837"/>
      <c r="AA29" s="837"/>
    </row>
    <row r="30" spans="1:27" s="561" customFormat="1" ht="11.25" customHeight="1">
      <c r="A30" s="531"/>
      <c r="B30" s="609"/>
      <c r="C30" s="908"/>
      <c r="D30" s="130" t="s">
        <v>167</v>
      </c>
      <c r="E30" s="840">
        <v>-14.166917853500001</v>
      </c>
      <c r="F30" s="840">
        <v>-15.8100429558</v>
      </c>
      <c r="G30" s="840">
        <v>-17.051335558999998</v>
      </c>
      <c r="H30" s="840">
        <v>-15.903242980266667</v>
      </c>
      <c r="I30" s="840">
        <v>-14.437682153099999</v>
      </c>
      <c r="J30" s="840">
        <v>-12.704199960866667</v>
      </c>
      <c r="K30" s="840">
        <v>-11.733459325233333</v>
      </c>
      <c r="L30" s="840">
        <v>-11.179604994966667</v>
      </c>
      <c r="M30" s="840">
        <v>-10.0295557677</v>
      </c>
      <c r="N30" s="840">
        <v>-9.252299322299999</v>
      </c>
      <c r="O30" s="840">
        <v>-8.4027187184666658</v>
      </c>
      <c r="P30" s="840">
        <v>-8.3579106861333354</v>
      </c>
      <c r="Q30" s="840">
        <v>-8.3693327617333342</v>
      </c>
      <c r="R30" s="926"/>
      <c r="S30" s="118"/>
      <c r="T30" s="536"/>
      <c r="U30" s="536"/>
      <c r="V30" s="536"/>
      <c r="W30" s="536"/>
      <c r="X30" s="536"/>
      <c r="Y30" s="536"/>
      <c r="Z30" s="536"/>
      <c r="AA30" s="536"/>
    </row>
    <row r="31" spans="1:27" s="561" customFormat="1" ht="12.75" customHeight="1">
      <c r="A31" s="531"/>
      <c r="B31" s="609"/>
      <c r="C31" s="908"/>
      <c r="D31" s="130" t="s">
        <v>164</v>
      </c>
      <c r="E31" s="840">
        <v>-57.139460054147435</v>
      </c>
      <c r="F31" s="840">
        <v>-57.327169255869251</v>
      </c>
      <c r="G31" s="840">
        <v>-54.845754292229792</v>
      </c>
      <c r="H31" s="840">
        <v>-53.377993368319153</v>
      </c>
      <c r="I31" s="840">
        <v>-51.566224826934182</v>
      </c>
      <c r="J31" s="840">
        <v>-51.171684327721614</v>
      </c>
      <c r="K31" s="840">
        <v>-49.402256708241282</v>
      </c>
      <c r="L31" s="840">
        <v>-48.210160221074354</v>
      </c>
      <c r="M31" s="840">
        <v>-46.876261629867543</v>
      </c>
      <c r="N31" s="840">
        <v>-46.977024275215228</v>
      </c>
      <c r="O31" s="840">
        <v>-43.818725398791798</v>
      </c>
      <c r="P31" s="840">
        <v>-39.289903550746708</v>
      </c>
      <c r="Q31" s="840">
        <v>-33.1480150433053</v>
      </c>
      <c r="R31" s="926"/>
      <c r="S31" s="118"/>
      <c r="T31" s="536"/>
      <c r="U31" s="536"/>
      <c r="V31" s="536"/>
      <c r="W31" s="536"/>
      <c r="X31" s="536"/>
      <c r="Y31" s="536"/>
      <c r="Z31" s="536"/>
      <c r="AA31" s="536"/>
    </row>
    <row r="32" spans="1:27" s="561" customFormat="1" ht="11.25" customHeight="1">
      <c r="A32" s="531"/>
      <c r="B32" s="609"/>
      <c r="C32" s="908"/>
      <c r="D32" s="130" t="s">
        <v>165</v>
      </c>
      <c r="E32" s="840">
        <v>-29.138462364100004</v>
      </c>
      <c r="F32" s="840">
        <v>-29.769968731133332</v>
      </c>
      <c r="G32" s="840">
        <v>-29.324036268466667</v>
      </c>
      <c r="H32" s="840">
        <v>-28.364270809466664</v>
      </c>
      <c r="I32" s="840">
        <v>-27.343360402433333</v>
      </c>
      <c r="J32" s="840">
        <v>-25.869223388033333</v>
      </c>
      <c r="K32" s="840">
        <v>-24.017259037633334</v>
      </c>
      <c r="L32" s="840">
        <v>-22.059370256233333</v>
      </c>
      <c r="M32" s="840">
        <v>-21.040626606366665</v>
      </c>
      <c r="N32" s="840">
        <v>-19.0398234745</v>
      </c>
      <c r="O32" s="840">
        <v>-18.030899205000001</v>
      </c>
      <c r="P32" s="840">
        <v>-18.170657851766666</v>
      </c>
      <c r="Q32" s="840">
        <v>-18.912068654133336</v>
      </c>
      <c r="R32" s="926"/>
      <c r="S32" s="118"/>
      <c r="T32" s="536"/>
      <c r="U32" s="536"/>
      <c r="V32" s="536"/>
      <c r="W32" s="536"/>
      <c r="X32" s="536"/>
      <c r="Y32" s="536"/>
      <c r="Z32" s="536"/>
      <c r="AA32" s="536"/>
    </row>
    <row r="33" spans="1:27" s="561" customFormat="1" ht="12" customHeight="1">
      <c r="A33" s="531"/>
      <c r="B33" s="609"/>
      <c r="C33" s="908"/>
      <c r="D33" s="130" t="s">
        <v>168</v>
      </c>
      <c r="E33" s="840">
        <v>-15.887117017461456</v>
      </c>
      <c r="F33" s="840">
        <v>-17.466581781513536</v>
      </c>
      <c r="G33" s="840">
        <v>-17.746358197050984</v>
      </c>
      <c r="H33" s="840">
        <v>-18.356362169136251</v>
      </c>
      <c r="I33" s="840">
        <v>-17.7341599618813</v>
      </c>
      <c r="J33" s="840">
        <v>-17.328874277633926</v>
      </c>
      <c r="K33" s="840">
        <v>-17.447804352152506</v>
      </c>
      <c r="L33" s="840">
        <v>-17.958991939683841</v>
      </c>
      <c r="M33" s="840">
        <v>-17.257751775958916</v>
      </c>
      <c r="N33" s="840">
        <v>-16.129304896672558</v>
      </c>
      <c r="O33" s="840">
        <v>-13.403860675476006</v>
      </c>
      <c r="P33" s="840">
        <v>-12.139660598891057</v>
      </c>
      <c r="Q33" s="840">
        <v>-10.957091554105221</v>
      </c>
      <c r="R33" s="926"/>
      <c r="S33" s="118"/>
      <c r="T33" s="536"/>
      <c r="U33" s="536"/>
      <c r="V33" s="536"/>
      <c r="W33" s="536"/>
      <c r="X33" s="536"/>
      <c r="Y33" s="536"/>
      <c r="Z33" s="536"/>
      <c r="AA33" s="536"/>
    </row>
    <row r="34" spans="1:27" s="838" customFormat="1" ht="21" customHeight="1">
      <c r="A34" s="836"/>
      <c r="B34" s="640"/>
      <c r="C34" s="1771" t="s">
        <v>370</v>
      </c>
      <c r="D34" s="1771"/>
      <c r="E34" s="844">
        <v>70.95</v>
      </c>
      <c r="F34" s="844">
        <v>72.88333333333334</v>
      </c>
      <c r="G34" s="844">
        <v>74.11666666666666</v>
      </c>
      <c r="H34" s="844">
        <v>72.850000000000009</v>
      </c>
      <c r="I34" s="844">
        <v>71.95</v>
      </c>
      <c r="J34" s="844">
        <v>70.683333333333337</v>
      </c>
      <c r="K34" s="844">
        <v>68.983333333333334</v>
      </c>
      <c r="L34" s="844">
        <v>68.550000000000011</v>
      </c>
      <c r="M34" s="844">
        <v>66.95</v>
      </c>
      <c r="N34" s="844">
        <v>63.983333333333341</v>
      </c>
      <c r="O34" s="844">
        <v>58.033333333333331</v>
      </c>
      <c r="P34" s="844">
        <v>50.883333333333333</v>
      </c>
      <c r="Q34" s="844">
        <v>46.35</v>
      </c>
      <c r="R34" s="925"/>
      <c r="S34" s="498"/>
    </row>
    <row r="35" spans="1:27" s="850" customFormat="1" ht="16.5" customHeight="1">
      <c r="A35" s="845"/>
      <c r="B35" s="846"/>
      <c r="C35" s="455" t="s">
        <v>421</v>
      </c>
      <c r="D35" s="847"/>
      <c r="E35" s="848">
        <v>-55.279166666666669</v>
      </c>
      <c r="F35" s="848">
        <v>-58.966666666666669</v>
      </c>
      <c r="G35" s="848">
        <v>-59.766666666666673</v>
      </c>
      <c r="H35" s="848">
        <v>-58.662500000000001</v>
      </c>
      <c r="I35" s="848">
        <v>-56.329166666666673</v>
      </c>
      <c r="J35" s="848">
        <v>-55.341666666666669</v>
      </c>
      <c r="K35" s="848">
        <v>-54.179166666666667</v>
      </c>
      <c r="L35" s="848">
        <v>-54.99583333333333</v>
      </c>
      <c r="M35" s="848">
        <v>-53.875</v>
      </c>
      <c r="N35" s="848">
        <v>-52.733333333333327</v>
      </c>
      <c r="O35" s="848">
        <v>-49.012499999999996</v>
      </c>
      <c r="P35" s="848">
        <v>-45.279166666666669</v>
      </c>
      <c r="Q35" s="848">
        <v>-42.833333333333336</v>
      </c>
      <c r="R35" s="927"/>
      <c r="S35" s="499"/>
      <c r="T35" s="849"/>
      <c r="U35" s="849"/>
      <c r="V35" s="849"/>
      <c r="W35" s="849"/>
      <c r="X35" s="849"/>
      <c r="Y35" s="849"/>
      <c r="Z35" s="849"/>
      <c r="AA35" s="849"/>
    </row>
    <row r="36" spans="1:27" s="561" customFormat="1" ht="10.5" customHeight="1">
      <c r="A36" s="531"/>
      <c r="B36" s="609"/>
      <c r="C36" s="851"/>
      <c r="D36" s="226"/>
      <c r="E36" s="852"/>
      <c r="F36" s="852"/>
      <c r="G36" s="852"/>
      <c r="H36" s="852"/>
      <c r="I36" s="852"/>
      <c r="J36" s="852"/>
      <c r="K36" s="852"/>
      <c r="L36" s="852"/>
      <c r="M36" s="852"/>
      <c r="N36" s="852"/>
      <c r="O36" s="852"/>
      <c r="P36" s="852"/>
      <c r="Q36" s="852"/>
      <c r="R36" s="926"/>
      <c r="S36" s="118"/>
    </row>
    <row r="37" spans="1:27" s="561" customFormat="1" ht="10.5" customHeight="1">
      <c r="A37" s="531"/>
      <c r="B37" s="609"/>
      <c r="C37" s="851"/>
      <c r="D37" s="226"/>
      <c r="E37" s="852"/>
      <c r="F37" s="852"/>
      <c r="G37" s="852"/>
      <c r="H37" s="852"/>
      <c r="I37" s="852"/>
      <c r="J37" s="852"/>
      <c r="K37" s="852"/>
      <c r="L37" s="852"/>
      <c r="M37" s="852"/>
      <c r="N37" s="852"/>
      <c r="O37" s="852"/>
      <c r="P37" s="852"/>
      <c r="Q37" s="852"/>
      <c r="R37" s="926"/>
      <c r="S37" s="118"/>
    </row>
    <row r="38" spans="1:27" s="561" customFormat="1" ht="10.5" customHeight="1">
      <c r="A38" s="531"/>
      <c r="B38" s="609"/>
      <c r="C38" s="851"/>
      <c r="D38" s="226"/>
      <c r="E38" s="852"/>
      <c r="F38" s="852"/>
      <c r="G38" s="852"/>
      <c r="H38" s="852"/>
      <c r="I38" s="852"/>
      <c r="J38" s="852"/>
      <c r="K38" s="852"/>
      <c r="L38" s="852"/>
      <c r="M38" s="852"/>
      <c r="N38" s="852"/>
      <c r="O38" s="852"/>
      <c r="P38" s="852"/>
      <c r="Q38" s="852"/>
      <c r="R38" s="926"/>
      <c r="S38" s="118"/>
    </row>
    <row r="39" spans="1:27" s="561" customFormat="1" ht="10.5" customHeight="1">
      <c r="A39" s="531"/>
      <c r="B39" s="609"/>
      <c r="C39" s="851"/>
      <c r="D39" s="226"/>
      <c r="E39" s="852"/>
      <c r="F39" s="852"/>
      <c r="G39" s="852"/>
      <c r="H39" s="852"/>
      <c r="I39" s="852"/>
      <c r="J39" s="852"/>
      <c r="K39" s="852"/>
      <c r="L39" s="852"/>
      <c r="M39" s="852"/>
      <c r="N39" s="852"/>
      <c r="O39" s="852"/>
      <c r="P39" s="852"/>
      <c r="Q39" s="852"/>
      <c r="R39" s="926"/>
      <c r="S39" s="118"/>
    </row>
    <row r="40" spans="1:27" s="561" customFormat="1" ht="10.5" customHeight="1">
      <c r="A40" s="531"/>
      <c r="B40" s="609"/>
      <c r="C40" s="851"/>
      <c r="D40" s="226"/>
      <c r="E40" s="852"/>
      <c r="F40" s="852"/>
      <c r="G40" s="852"/>
      <c r="H40" s="852"/>
      <c r="I40" s="852"/>
      <c r="J40" s="852"/>
      <c r="K40" s="852"/>
      <c r="L40" s="852"/>
      <c r="M40" s="852"/>
      <c r="N40" s="852"/>
      <c r="O40" s="852"/>
      <c r="P40" s="852"/>
      <c r="Q40" s="852"/>
      <c r="R40" s="926"/>
      <c r="S40" s="118"/>
    </row>
    <row r="41" spans="1:27" s="561" customFormat="1" ht="10.5" customHeight="1">
      <c r="A41" s="531"/>
      <c r="B41" s="609"/>
      <c r="C41" s="851"/>
      <c r="D41" s="226"/>
      <c r="E41" s="852"/>
      <c r="F41" s="852"/>
      <c r="G41" s="852"/>
      <c r="H41" s="852"/>
      <c r="I41" s="852"/>
      <c r="J41" s="852"/>
      <c r="K41" s="852"/>
      <c r="L41" s="852"/>
      <c r="M41" s="852"/>
      <c r="N41" s="852"/>
      <c r="O41" s="852"/>
      <c r="P41" s="852"/>
      <c r="Q41" s="852"/>
      <c r="R41" s="926"/>
      <c r="S41" s="118"/>
    </row>
    <row r="42" spans="1:27" s="561" customFormat="1" ht="10.5" customHeight="1">
      <c r="A42" s="531"/>
      <c r="B42" s="609"/>
      <c r="C42" s="851"/>
      <c r="D42" s="226"/>
      <c r="E42" s="852"/>
      <c r="F42" s="852"/>
      <c r="G42" s="852"/>
      <c r="H42" s="852"/>
      <c r="I42" s="852"/>
      <c r="J42" s="852"/>
      <c r="K42" s="852"/>
      <c r="L42" s="852"/>
      <c r="M42" s="852"/>
      <c r="N42" s="852"/>
      <c r="O42" s="852"/>
      <c r="P42" s="852"/>
      <c r="Q42" s="852"/>
      <c r="R42" s="926"/>
      <c r="S42" s="118"/>
    </row>
    <row r="43" spans="1:27" s="561" customFormat="1" ht="10.5" customHeight="1">
      <c r="A43" s="531"/>
      <c r="B43" s="609"/>
      <c r="C43" s="851"/>
      <c r="D43" s="226"/>
      <c r="E43" s="852"/>
      <c r="F43" s="852"/>
      <c r="G43" s="852"/>
      <c r="H43" s="852"/>
      <c r="I43" s="852"/>
      <c r="J43" s="852"/>
      <c r="K43" s="852"/>
      <c r="L43" s="852"/>
      <c r="M43" s="852"/>
      <c r="N43" s="852"/>
      <c r="O43" s="852"/>
      <c r="P43" s="852"/>
      <c r="Q43" s="852"/>
      <c r="R43" s="926"/>
      <c r="S43" s="118"/>
    </row>
    <row r="44" spans="1:27" s="561" customFormat="1" ht="10.5" customHeight="1">
      <c r="A44" s="531"/>
      <c r="B44" s="609"/>
      <c r="C44" s="851"/>
      <c r="D44" s="226"/>
      <c r="E44" s="852"/>
      <c r="F44" s="852"/>
      <c r="G44" s="852"/>
      <c r="H44" s="852"/>
      <c r="I44" s="852"/>
      <c r="J44" s="852"/>
      <c r="K44" s="852"/>
      <c r="L44" s="852"/>
      <c r="M44" s="852"/>
      <c r="N44" s="852"/>
      <c r="O44" s="852"/>
      <c r="P44" s="852"/>
      <c r="Q44" s="852"/>
      <c r="R44" s="926"/>
      <c r="S44" s="118"/>
    </row>
    <row r="45" spans="1:27" s="561" customFormat="1" ht="10.5" customHeight="1">
      <c r="A45" s="531"/>
      <c r="B45" s="609"/>
      <c r="C45" s="851"/>
      <c r="D45" s="226"/>
      <c r="E45" s="852"/>
      <c r="F45" s="852"/>
      <c r="G45" s="852"/>
      <c r="H45" s="852"/>
      <c r="I45" s="852"/>
      <c r="J45" s="852"/>
      <c r="K45" s="852"/>
      <c r="L45" s="852"/>
      <c r="M45" s="852"/>
      <c r="N45" s="852"/>
      <c r="O45" s="852"/>
      <c r="P45" s="852"/>
      <c r="Q45" s="852"/>
      <c r="R45" s="926"/>
      <c r="S45" s="118"/>
    </row>
    <row r="46" spans="1:27" s="561" customFormat="1" ht="10.5" customHeight="1">
      <c r="A46" s="531"/>
      <c r="B46" s="609"/>
      <c r="C46" s="851"/>
      <c r="D46" s="226"/>
      <c r="E46" s="852"/>
      <c r="F46" s="852"/>
      <c r="G46" s="852"/>
      <c r="H46" s="852"/>
      <c r="I46" s="852"/>
      <c r="J46" s="852"/>
      <c r="K46" s="852"/>
      <c r="L46" s="852"/>
      <c r="M46" s="852"/>
      <c r="N46" s="852"/>
      <c r="O46" s="852"/>
      <c r="P46" s="852"/>
      <c r="Q46" s="852"/>
      <c r="R46" s="926"/>
      <c r="S46" s="118"/>
    </row>
    <row r="47" spans="1:27" s="561" customFormat="1" ht="10.5" customHeight="1">
      <c r="A47" s="531"/>
      <c r="B47" s="609"/>
      <c r="C47" s="851"/>
      <c r="D47" s="226"/>
      <c r="E47" s="852"/>
      <c r="F47" s="852"/>
      <c r="G47" s="852"/>
      <c r="H47" s="852"/>
      <c r="I47" s="852"/>
      <c r="J47" s="852"/>
      <c r="K47" s="852"/>
      <c r="L47" s="852"/>
      <c r="M47" s="852"/>
      <c r="N47" s="852"/>
      <c r="O47" s="852"/>
      <c r="P47" s="852"/>
      <c r="Q47" s="852"/>
      <c r="R47" s="926"/>
      <c r="S47" s="118"/>
    </row>
    <row r="48" spans="1:27" s="561" customFormat="1" ht="10.5" customHeight="1">
      <c r="A48" s="531"/>
      <c r="B48" s="609"/>
      <c r="C48" s="851"/>
      <c r="D48" s="226"/>
      <c r="E48" s="852"/>
      <c r="F48" s="852"/>
      <c r="G48" s="852"/>
      <c r="H48" s="852"/>
      <c r="I48" s="852"/>
      <c r="J48" s="852"/>
      <c r="K48" s="852"/>
      <c r="L48" s="852"/>
      <c r="M48" s="852"/>
      <c r="N48" s="852"/>
      <c r="O48" s="852"/>
      <c r="P48" s="852"/>
      <c r="Q48" s="852"/>
      <c r="R48" s="926"/>
      <c r="S48" s="118"/>
    </row>
    <row r="49" spans="1:27" s="838" customFormat="1" ht="15" customHeight="1">
      <c r="A49" s="836"/>
      <c r="B49" s="640"/>
      <c r="C49" s="906" t="s">
        <v>170</v>
      </c>
      <c r="D49" s="288"/>
      <c r="E49" s="842"/>
      <c r="F49" s="843"/>
      <c r="G49" s="843"/>
      <c r="H49" s="843"/>
      <c r="I49" s="843"/>
      <c r="J49" s="843"/>
      <c r="K49" s="843"/>
      <c r="L49" s="843"/>
      <c r="M49" s="843"/>
      <c r="N49" s="843"/>
      <c r="O49" s="843"/>
      <c r="P49" s="843"/>
      <c r="Q49" s="843"/>
      <c r="R49" s="925"/>
      <c r="S49" s="498"/>
      <c r="T49" s="837"/>
      <c r="U49" s="837"/>
      <c r="V49" s="837"/>
      <c r="W49" s="837"/>
      <c r="X49" s="837"/>
      <c r="Y49" s="837"/>
      <c r="Z49" s="837"/>
      <c r="AA49" s="837"/>
    </row>
    <row r="50" spans="1:27" s="838" customFormat="1" ht="16.5" customHeight="1">
      <c r="A50" s="836"/>
      <c r="B50" s="640"/>
      <c r="C50" s="853"/>
      <c r="D50" s="319" t="s">
        <v>369</v>
      </c>
      <c r="E50" s="848">
        <v>695</v>
      </c>
      <c r="F50" s="848">
        <v>697.78899999999999</v>
      </c>
      <c r="G50" s="848">
        <v>710.65200000000004</v>
      </c>
      <c r="H50" s="848">
        <v>740.06200000000001</v>
      </c>
      <c r="I50" s="848">
        <v>739.61099999999999</v>
      </c>
      <c r="J50" s="848">
        <v>734.44799999999998</v>
      </c>
      <c r="K50" s="848">
        <v>728.51199999999994</v>
      </c>
      <c r="L50" s="848">
        <v>703.20500000000004</v>
      </c>
      <c r="M50" s="848">
        <v>689.93299999999999</v>
      </c>
      <c r="N50" s="848">
        <v>688.09900000000005</v>
      </c>
      <c r="O50" s="848">
        <v>695.06500000000005</v>
      </c>
      <c r="P50" s="848">
        <v>697.29600000000005</v>
      </c>
      <c r="Q50" s="848">
        <v>694.904</v>
      </c>
      <c r="R50" s="925"/>
      <c r="S50" s="498"/>
      <c r="T50" s="837"/>
      <c r="U50" s="837"/>
      <c r="V50" s="837"/>
      <c r="W50" s="837"/>
      <c r="X50" s="837"/>
      <c r="Y50" s="837"/>
      <c r="Z50" s="837"/>
      <c r="AA50" s="837"/>
    </row>
    <row r="51" spans="1:27" s="859" customFormat="1" ht="12" customHeight="1">
      <c r="A51" s="855"/>
      <c r="B51" s="856"/>
      <c r="C51" s="857"/>
      <c r="D51" s="905" t="s">
        <v>275</v>
      </c>
      <c r="E51" s="840">
        <v>40.5</v>
      </c>
      <c r="F51" s="840">
        <v>41.5</v>
      </c>
      <c r="G51" s="840">
        <v>41.5</v>
      </c>
      <c r="H51" s="840">
        <v>43.326999999999998</v>
      </c>
      <c r="I51" s="840">
        <v>43.732999999999997</v>
      </c>
      <c r="J51" s="840">
        <v>42.698</v>
      </c>
      <c r="K51" s="840">
        <v>41.280999999999999</v>
      </c>
      <c r="L51" s="840">
        <v>38.317</v>
      </c>
      <c r="M51" s="840">
        <v>36.679000000000002</v>
      </c>
      <c r="N51" s="840">
        <v>35.201999999999998</v>
      </c>
      <c r="O51" s="840">
        <v>33.832000000000001</v>
      </c>
      <c r="P51" s="840">
        <v>33.735999999999997</v>
      </c>
      <c r="Q51" s="840">
        <v>34.390999999999998</v>
      </c>
      <c r="R51" s="928"/>
      <c r="S51" s="118"/>
      <c r="T51" s="837"/>
      <c r="U51" s="858"/>
      <c r="V51" s="858"/>
      <c r="W51" s="858"/>
      <c r="X51" s="858"/>
      <c r="Y51" s="858"/>
      <c r="Z51" s="858"/>
      <c r="AA51" s="858"/>
    </row>
    <row r="52" spans="1:27" s="863" customFormat="1" ht="16.5" customHeight="1">
      <c r="A52" s="860"/>
      <c r="B52" s="861"/>
      <c r="C52" s="862"/>
      <c r="D52" s="319" t="s">
        <v>367</v>
      </c>
      <c r="E52" s="848">
        <v>75.742000000000004</v>
      </c>
      <c r="F52" s="848">
        <v>69.870999999999995</v>
      </c>
      <c r="G52" s="848">
        <v>54.195999999999998</v>
      </c>
      <c r="H52" s="848">
        <v>74.521000000000001</v>
      </c>
      <c r="I52" s="848">
        <v>57.112000000000002</v>
      </c>
      <c r="J52" s="848">
        <v>63.494</v>
      </c>
      <c r="K52" s="848">
        <v>57.991999999999997</v>
      </c>
      <c r="L52" s="848">
        <v>54.566000000000003</v>
      </c>
      <c r="M52" s="848">
        <v>52.587000000000003</v>
      </c>
      <c r="N52" s="848">
        <v>62.948999999999998</v>
      </c>
      <c r="O52" s="848">
        <v>58.06</v>
      </c>
      <c r="P52" s="848">
        <v>80.176000000000002</v>
      </c>
      <c r="Q52" s="848">
        <v>79.290999999999997</v>
      </c>
      <c r="R52" s="929"/>
      <c r="S52" s="498"/>
      <c r="T52" s="837"/>
      <c r="U52" s="854"/>
      <c r="V52" s="854"/>
      <c r="W52" s="854"/>
      <c r="X52" s="854"/>
      <c r="Y52" s="854"/>
      <c r="Z52" s="854"/>
      <c r="AA52" s="854"/>
    </row>
    <row r="53" spans="1:27" s="561" customFormat="1" ht="11.25" customHeight="1">
      <c r="A53" s="531"/>
      <c r="B53" s="609"/>
      <c r="C53" s="851"/>
      <c r="D53" s="905" t="s">
        <v>276</v>
      </c>
      <c r="E53" s="840">
        <v>8.9624812981931257</v>
      </c>
      <c r="F53" s="840">
        <v>1.6897103769465849</v>
      </c>
      <c r="G53" s="840">
        <v>-15.566772605471435</v>
      </c>
      <c r="H53" s="840">
        <v>-1.7508470777465757</v>
      </c>
      <c r="I53" s="840">
        <v>-5.1736733745101908</v>
      </c>
      <c r="J53" s="840">
        <v>-2.9574042091427333</v>
      </c>
      <c r="K53" s="840">
        <v>9.5015105740181127</v>
      </c>
      <c r="L53" s="840">
        <v>-3.9922582915457028</v>
      </c>
      <c r="M53" s="840">
        <v>-6.3705154455621749</v>
      </c>
      <c r="N53" s="840">
        <v>1.2579021024015979</v>
      </c>
      <c r="O53" s="840">
        <v>-3.9377895433487686</v>
      </c>
      <c r="P53" s="840">
        <v>7.2043643365245824</v>
      </c>
      <c r="Q53" s="840">
        <v>4.6856433682765042</v>
      </c>
      <c r="R53" s="926"/>
      <c r="S53" s="118"/>
      <c r="T53" s="837"/>
      <c r="U53" s="536"/>
      <c r="V53" s="536"/>
      <c r="W53" s="536"/>
      <c r="X53" s="536"/>
      <c r="Y53" s="536"/>
      <c r="Z53" s="536"/>
      <c r="AA53" s="536"/>
    </row>
    <row r="54" spans="1:27" s="838" customFormat="1" ht="16.5" customHeight="1">
      <c r="A54" s="836"/>
      <c r="B54" s="640"/>
      <c r="C54" s="906" t="s">
        <v>368</v>
      </c>
      <c r="D54" s="288"/>
      <c r="E54" s="848">
        <v>9.234</v>
      </c>
      <c r="F54" s="848">
        <v>8.2089999999999996</v>
      </c>
      <c r="G54" s="848">
        <v>5.875</v>
      </c>
      <c r="H54" s="848">
        <v>8.5820000000000007</v>
      </c>
      <c r="I54" s="848">
        <v>7.6559999999999997</v>
      </c>
      <c r="J54" s="848">
        <v>9.65</v>
      </c>
      <c r="K54" s="848">
        <v>11.62</v>
      </c>
      <c r="L54" s="848">
        <v>12.818</v>
      </c>
      <c r="M54" s="848">
        <v>10.974</v>
      </c>
      <c r="N54" s="848">
        <v>13.294</v>
      </c>
      <c r="O54" s="848">
        <v>11.539</v>
      </c>
      <c r="P54" s="848">
        <v>15.79</v>
      </c>
      <c r="Q54" s="848">
        <v>14.946999999999999</v>
      </c>
      <c r="R54" s="925"/>
      <c r="S54" s="498"/>
      <c r="T54" s="837"/>
      <c r="U54" s="837"/>
      <c r="V54" s="837"/>
      <c r="W54" s="837"/>
      <c r="X54" s="837"/>
      <c r="Y54" s="837"/>
      <c r="Z54" s="837"/>
      <c r="AA54" s="837"/>
    </row>
    <row r="55" spans="1:27" s="561" customFormat="1" ht="9.75" customHeight="1">
      <c r="A55" s="815"/>
      <c r="B55" s="864"/>
      <c r="C55" s="865"/>
      <c r="D55" s="905" t="s">
        <v>171</v>
      </c>
      <c r="E55" s="840">
        <v>25.088052018423191</v>
      </c>
      <c r="F55" s="840">
        <v>22.32156161525851</v>
      </c>
      <c r="G55" s="840">
        <v>-1.7722788831299074</v>
      </c>
      <c r="H55" s="840">
        <v>24.358788581365044</v>
      </c>
      <c r="I55" s="840">
        <v>34.198071866783522</v>
      </c>
      <c r="J55" s="840">
        <v>28.375681787947315</v>
      </c>
      <c r="K55" s="840">
        <v>62.426614481409004</v>
      </c>
      <c r="L55" s="840">
        <v>49.918128654970737</v>
      </c>
      <c r="M55" s="840">
        <v>30.860958740758427</v>
      </c>
      <c r="N55" s="840">
        <v>54.473623053683482</v>
      </c>
      <c r="O55" s="840">
        <v>32.845959014506107</v>
      </c>
      <c r="P55" s="840">
        <v>70.961455175400573</v>
      </c>
      <c r="Q55" s="840">
        <v>61.869179120641093</v>
      </c>
      <c r="R55" s="926"/>
      <c r="S55" s="118"/>
      <c r="T55" s="837"/>
      <c r="U55" s="536"/>
      <c r="V55" s="536"/>
      <c r="W55" s="536"/>
      <c r="X55" s="536"/>
      <c r="Y55" s="536"/>
      <c r="Z55" s="536"/>
      <c r="AA55" s="536"/>
    </row>
    <row r="56" spans="1:27" s="838" customFormat="1" ht="16.5" customHeight="1">
      <c r="A56" s="836"/>
      <c r="B56" s="640"/>
      <c r="C56" s="1771" t="s">
        <v>420</v>
      </c>
      <c r="D56" s="1771"/>
      <c r="E56" s="848">
        <v>375.38600000000002</v>
      </c>
      <c r="F56" s="848">
        <v>391.60300000000001</v>
      </c>
      <c r="G56" s="848">
        <v>400.23399999999998</v>
      </c>
      <c r="H56" s="848">
        <v>417.774</v>
      </c>
      <c r="I56" s="848">
        <v>420.93700000000001</v>
      </c>
      <c r="J56" s="848">
        <v>418.71800000000002</v>
      </c>
      <c r="K56" s="848">
        <v>420.57100000000003</v>
      </c>
      <c r="L56" s="848">
        <v>400.077</v>
      </c>
      <c r="M56" s="848">
        <v>394.90899999999999</v>
      </c>
      <c r="N56" s="848">
        <v>385.62799999999999</v>
      </c>
      <c r="O56" s="848">
        <v>388.88499999999999</v>
      </c>
      <c r="P56" s="848">
        <v>391.858</v>
      </c>
      <c r="Q56" s="848">
        <v>376.024</v>
      </c>
      <c r="R56" s="925"/>
      <c r="S56" s="498"/>
      <c r="T56" s="837"/>
      <c r="U56" s="837"/>
      <c r="V56" s="837"/>
      <c r="W56" s="837"/>
      <c r="X56" s="837"/>
      <c r="Y56" s="837"/>
      <c r="Z56" s="837"/>
      <c r="AA56" s="837"/>
    </row>
    <row r="57" spans="1:27" s="561" customFormat="1" ht="10.5" customHeight="1">
      <c r="A57" s="531"/>
      <c r="B57" s="609"/>
      <c r="C57" s="866"/>
      <c r="D57" s="866"/>
      <c r="E57" s="867"/>
      <c r="F57" s="868"/>
      <c r="G57" s="868"/>
      <c r="H57" s="868"/>
      <c r="I57" s="868"/>
      <c r="J57" s="868"/>
      <c r="K57" s="868"/>
      <c r="L57" s="868"/>
      <c r="M57" s="868"/>
      <c r="N57" s="868"/>
      <c r="O57" s="868"/>
      <c r="P57" s="868"/>
      <c r="Q57" s="868"/>
      <c r="R57" s="926"/>
      <c r="S57" s="118"/>
      <c r="T57" s="837"/>
    </row>
    <row r="58" spans="1:27" s="561" customFormat="1" ht="10.5" customHeight="1">
      <c r="A58" s="531"/>
      <c r="B58" s="609"/>
      <c r="C58" s="851"/>
      <c r="D58" s="226"/>
      <c r="E58" s="841"/>
      <c r="F58" s="841"/>
      <c r="G58" s="841"/>
      <c r="H58" s="841"/>
      <c r="I58" s="841"/>
      <c r="J58" s="841"/>
      <c r="K58" s="841"/>
      <c r="L58" s="841"/>
      <c r="M58" s="841"/>
      <c r="N58" s="841"/>
      <c r="O58" s="841"/>
      <c r="P58" s="841"/>
      <c r="Q58" s="841"/>
      <c r="R58" s="926"/>
      <c r="S58" s="118"/>
      <c r="T58" s="837"/>
    </row>
    <row r="59" spans="1:27" s="561" customFormat="1" ht="10.5" customHeight="1">
      <c r="A59" s="531"/>
      <c r="B59" s="609"/>
      <c r="C59" s="851"/>
      <c r="D59" s="226"/>
      <c r="E59" s="852"/>
      <c r="F59" s="852"/>
      <c r="G59" s="852"/>
      <c r="H59" s="852"/>
      <c r="I59" s="852"/>
      <c r="J59" s="852"/>
      <c r="K59" s="852"/>
      <c r="L59" s="852"/>
      <c r="M59" s="852"/>
      <c r="N59" s="852"/>
      <c r="O59" s="852"/>
      <c r="P59" s="852"/>
      <c r="Q59" s="852"/>
      <c r="R59" s="926"/>
      <c r="S59" s="118"/>
      <c r="T59" s="837"/>
    </row>
    <row r="60" spans="1:27" s="561" customFormat="1" ht="10.5" customHeight="1">
      <c r="A60" s="531"/>
      <c r="B60" s="609"/>
      <c r="C60" s="851"/>
      <c r="D60" s="226"/>
      <c r="E60" s="852"/>
      <c r="F60" s="852"/>
      <c r="G60" s="852"/>
      <c r="H60" s="852"/>
      <c r="I60" s="852"/>
      <c r="J60" s="852"/>
      <c r="K60" s="852"/>
      <c r="L60" s="852"/>
      <c r="M60" s="852"/>
      <c r="N60" s="852"/>
      <c r="O60" s="852"/>
      <c r="P60" s="852"/>
      <c r="Q60" s="852"/>
      <c r="R60" s="926"/>
      <c r="S60" s="118"/>
      <c r="T60" s="837"/>
    </row>
    <row r="61" spans="1:27" s="561" customFormat="1" ht="10.5" customHeight="1">
      <c r="A61" s="531"/>
      <c r="B61" s="609"/>
      <c r="C61" s="851"/>
      <c r="D61" s="226"/>
      <c r="E61" s="852"/>
      <c r="F61" s="852"/>
      <c r="G61" s="852"/>
      <c r="H61" s="852"/>
      <c r="I61" s="852"/>
      <c r="J61" s="852"/>
      <c r="K61" s="852"/>
      <c r="L61" s="852"/>
      <c r="M61" s="852"/>
      <c r="N61" s="852"/>
      <c r="O61" s="852"/>
      <c r="P61" s="852"/>
      <c r="Q61" s="852"/>
      <c r="R61" s="926"/>
      <c r="S61" s="118"/>
      <c r="T61" s="837"/>
    </row>
    <row r="62" spans="1:27" s="561" customFormat="1" ht="10.5" customHeight="1">
      <c r="A62" s="531"/>
      <c r="B62" s="609"/>
      <c r="C62" s="851"/>
      <c r="D62" s="226"/>
      <c r="E62" s="852"/>
      <c r="F62" s="852"/>
      <c r="G62" s="852"/>
      <c r="H62" s="852"/>
      <c r="I62" s="852"/>
      <c r="J62" s="852"/>
      <c r="K62" s="852"/>
      <c r="L62" s="852"/>
      <c r="M62" s="852"/>
      <c r="N62" s="852"/>
      <c r="O62" s="852"/>
      <c r="P62" s="852"/>
      <c r="Q62" s="852"/>
      <c r="R62" s="926"/>
      <c r="S62" s="118"/>
      <c r="T62" s="837"/>
    </row>
    <row r="63" spans="1:27" s="561" customFormat="1" ht="10.5" customHeight="1">
      <c r="A63" s="531"/>
      <c r="B63" s="609"/>
      <c r="C63" s="851"/>
      <c r="D63" s="226"/>
      <c r="E63" s="852"/>
      <c r="F63" s="852"/>
      <c r="G63" s="852"/>
      <c r="H63" s="852"/>
      <c r="I63" s="852"/>
      <c r="J63" s="852"/>
      <c r="K63" s="852"/>
      <c r="L63" s="852"/>
      <c r="M63" s="852"/>
      <c r="N63" s="852"/>
      <c r="O63" s="852"/>
      <c r="P63" s="852"/>
      <c r="Q63" s="852"/>
      <c r="R63" s="926"/>
      <c r="S63" s="118"/>
      <c r="T63" s="837"/>
    </row>
    <row r="64" spans="1:27" s="561" customFormat="1" ht="10.5" customHeight="1">
      <c r="A64" s="531"/>
      <c r="B64" s="609"/>
      <c r="C64" s="851"/>
      <c r="D64" s="226"/>
      <c r="E64" s="852"/>
      <c r="F64" s="852"/>
      <c r="G64" s="852"/>
      <c r="H64" s="852"/>
      <c r="I64" s="852"/>
      <c r="J64" s="852"/>
      <c r="K64" s="852"/>
      <c r="L64" s="852"/>
      <c r="M64" s="852"/>
      <c r="N64" s="852"/>
      <c r="O64" s="852"/>
      <c r="P64" s="852"/>
      <c r="Q64" s="852"/>
      <c r="R64" s="926"/>
      <c r="S64" s="118"/>
      <c r="T64" s="837"/>
    </row>
    <row r="65" spans="1:20" s="561" customFormat="1" ht="10.5" customHeight="1">
      <c r="A65" s="531"/>
      <c r="B65" s="609"/>
      <c r="C65" s="851"/>
      <c r="D65" s="226"/>
      <c r="E65" s="852"/>
      <c r="F65" s="852"/>
      <c r="G65" s="852"/>
      <c r="H65" s="852"/>
      <c r="I65" s="852"/>
      <c r="J65" s="852"/>
      <c r="K65" s="852"/>
      <c r="L65" s="852"/>
      <c r="M65" s="852"/>
      <c r="N65" s="852"/>
      <c r="O65" s="852"/>
      <c r="P65" s="852"/>
      <c r="Q65" s="852"/>
      <c r="R65" s="926"/>
      <c r="S65" s="118"/>
      <c r="T65" s="837"/>
    </row>
    <row r="66" spans="1:20" s="561" customFormat="1" ht="10.5" customHeight="1">
      <c r="A66" s="531"/>
      <c r="B66" s="609"/>
      <c r="C66" s="851"/>
      <c r="D66" s="226"/>
      <c r="E66" s="852"/>
      <c r="F66" s="852"/>
      <c r="G66" s="852"/>
      <c r="H66" s="852"/>
      <c r="I66" s="852"/>
      <c r="J66" s="852"/>
      <c r="K66" s="852"/>
      <c r="L66" s="852"/>
      <c r="M66" s="852"/>
      <c r="N66" s="852"/>
      <c r="O66" s="852"/>
      <c r="P66" s="852"/>
      <c r="Q66" s="852"/>
      <c r="R66" s="926"/>
      <c r="S66" s="118"/>
      <c r="T66" s="837"/>
    </row>
    <row r="67" spans="1:20" s="561" customFormat="1" ht="10.5" customHeight="1">
      <c r="A67" s="531"/>
      <c r="B67" s="609"/>
      <c r="C67" s="851"/>
      <c r="D67" s="226"/>
      <c r="E67" s="852"/>
      <c r="F67" s="852"/>
      <c r="G67" s="852"/>
      <c r="H67" s="852"/>
      <c r="I67" s="852"/>
      <c r="J67" s="852"/>
      <c r="K67" s="852"/>
      <c r="L67" s="852"/>
      <c r="M67" s="852"/>
      <c r="N67" s="852"/>
      <c r="O67" s="852"/>
      <c r="P67" s="852"/>
      <c r="Q67" s="852"/>
      <c r="R67" s="926"/>
      <c r="S67" s="118"/>
      <c r="T67" s="837"/>
    </row>
    <row r="68" spans="1:20" s="561" customFormat="1" ht="10.5" customHeight="1">
      <c r="A68" s="531"/>
      <c r="B68" s="609"/>
      <c r="C68" s="851"/>
      <c r="D68" s="226"/>
      <c r="E68" s="852"/>
      <c r="F68" s="852"/>
      <c r="G68" s="852"/>
      <c r="H68" s="852"/>
      <c r="I68" s="852"/>
      <c r="J68" s="852"/>
      <c r="K68" s="852"/>
      <c r="L68" s="852"/>
      <c r="M68" s="852"/>
      <c r="N68" s="852"/>
      <c r="O68" s="852"/>
      <c r="P68" s="852"/>
      <c r="Q68" s="852"/>
      <c r="R68" s="926"/>
      <c r="S68" s="118"/>
      <c r="T68" s="837"/>
    </row>
    <row r="69" spans="1:20" s="561" customFormat="1" ht="10.5" customHeight="1">
      <c r="A69" s="531"/>
      <c r="B69" s="609"/>
      <c r="C69" s="851"/>
      <c r="D69" s="226"/>
      <c r="E69" s="852"/>
      <c r="F69" s="852"/>
      <c r="G69" s="852"/>
      <c r="H69" s="852"/>
      <c r="I69" s="852"/>
      <c r="J69" s="852"/>
      <c r="K69" s="852"/>
      <c r="L69" s="852"/>
      <c r="M69" s="852"/>
      <c r="N69" s="852"/>
      <c r="O69" s="852"/>
      <c r="P69" s="852"/>
      <c r="Q69" s="852"/>
      <c r="R69" s="926"/>
      <c r="S69" s="118"/>
      <c r="T69" s="837"/>
    </row>
    <row r="70" spans="1:20" s="561" customFormat="1" ht="20.25" customHeight="1">
      <c r="A70" s="531"/>
      <c r="B70" s="609"/>
      <c r="C70" s="1767" t="s">
        <v>172</v>
      </c>
      <c r="D70" s="1767"/>
      <c r="E70" s="1767"/>
      <c r="F70" s="1767"/>
      <c r="G70" s="1767"/>
      <c r="H70" s="1767"/>
      <c r="I70" s="1767"/>
      <c r="J70" s="1767"/>
      <c r="K70" s="1767"/>
      <c r="L70" s="1767"/>
      <c r="M70" s="1767"/>
      <c r="N70" s="1767"/>
      <c r="O70" s="1767"/>
      <c r="P70" s="1767"/>
      <c r="Q70" s="1767"/>
      <c r="R70" s="926"/>
      <c r="S70" s="118"/>
    </row>
    <row r="71" spans="1:20" s="561" customFormat="1" ht="15.75" customHeight="1">
      <c r="A71" s="531"/>
      <c r="B71" s="609"/>
      <c r="C71" s="1768" t="s">
        <v>274</v>
      </c>
      <c r="D71" s="1768"/>
      <c r="E71" s="1768"/>
      <c r="F71" s="1768"/>
      <c r="G71" s="1768"/>
      <c r="H71" s="1768"/>
      <c r="I71" s="1768"/>
      <c r="J71" s="1768"/>
      <c r="K71" s="1768"/>
      <c r="L71" s="1768"/>
      <c r="M71" s="1768"/>
      <c r="N71" s="1768"/>
      <c r="O71" s="1768"/>
      <c r="P71" s="1768"/>
      <c r="Q71" s="1768"/>
      <c r="R71" s="926"/>
      <c r="S71" s="118"/>
    </row>
    <row r="72" spans="1:20">
      <c r="A72" s="531"/>
      <c r="B72" s="869">
        <v>20</v>
      </c>
      <c r="C72" s="1707">
        <v>41609</v>
      </c>
      <c r="D72" s="1707"/>
      <c r="E72" s="830"/>
      <c r="F72" s="870"/>
      <c r="G72" s="870"/>
      <c r="H72" s="870"/>
      <c r="I72" s="870"/>
      <c r="J72" s="871"/>
      <c r="K72" s="871"/>
      <c r="L72" s="871"/>
      <c r="M72" s="871"/>
      <c r="N72" s="872"/>
      <c r="O72" s="872"/>
      <c r="P72" s="872"/>
      <c r="Q72" s="907"/>
      <c r="R72" s="930"/>
      <c r="S72" s="907"/>
    </row>
    <row r="73" spans="1:20">
      <c r="C73" s="873"/>
      <c r="D73" s="873"/>
      <c r="E73" s="874"/>
      <c r="F73" s="874"/>
      <c r="G73" s="874"/>
      <c r="H73" s="875"/>
      <c r="I73" s="875"/>
      <c r="S73" s="876"/>
    </row>
    <row r="74" spans="1:20">
      <c r="C74" s="873"/>
      <c r="D74" s="873"/>
      <c r="E74" s="873"/>
      <c r="F74" s="873"/>
      <c r="G74" s="873"/>
      <c r="H74" s="873"/>
      <c r="I74" s="873"/>
      <c r="J74" s="873"/>
      <c r="K74" s="873"/>
      <c r="L74" s="873"/>
      <c r="M74" s="873"/>
      <c r="N74" s="873"/>
      <c r="O74" s="873"/>
      <c r="P74" s="873"/>
      <c r="S74" s="873"/>
    </row>
    <row r="75" spans="1:20">
      <c r="C75" s="873"/>
      <c r="D75" s="873"/>
      <c r="E75" s="873"/>
      <c r="F75" s="873"/>
      <c r="G75" s="873"/>
      <c r="H75" s="873"/>
      <c r="I75" s="873"/>
      <c r="J75" s="873"/>
      <c r="K75" s="873"/>
      <c r="L75" s="873"/>
      <c r="M75" s="873"/>
      <c r="N75" s="873"/>
      <c r="O75" s="873"/>
      <c r="P75" s="873"/>
      <c r="S75" s="873"/>
    </row>
    <row r="76" spans="1:20">
      <c r="C76" s="873"/>
      <c r="D76" s="873"/>
      <c r="E76" s="873"/>
      <c r="F76" s="873"/>
      <c r="G76" s="873"/>
      <c r="H76" s="873"/>
      <c r="I76" s="873"/>
      <c r="J76" s="873"/>
      <c r="K76" s="873"/>
      <c r="L76" s="873"/>
      <c r="M76" s="873"/>
      <c r="N76" s="873"/>
      <c r="O76" s="873"/>
      <c r="P76" s="873"/>
      <c r="S76" s="873"/>
    </row>
    <row r="77" spans="1:20" ht="15" customHeight="1">
      <c r="C77" s="873"/>
      <c r="D77" s="873"/>
      <c r="E77" s="873"/>
      <c r="F77" s="873"/>
      <c r="G77" s="873"/>
      <c r="H77" s="873"/>
      <c r="I77" s="873"/>
      <c r="J77" s="873"/>
      <c r="K77" s="873"/>
      <c r="L77" s="873"/>
      <c r="M77" s="873"/>
      <c r="N77" s="873"/>
      <c r="O77" s="873"/>
      <c r="P77" s="873"/>
      <c r="S77" s="873"/>
    </row>
    <row r="78" spans="1:20">
      <c r="C78" s="873"/>
      <c r="D78" s="873"/>
      <c r="E78" s="873"/>
      <c r="F78" s="873"/>
      <c r="G78" s="873"/>
      <c r="H78" s="873"/>
      <c r="I78" s="873"/>
      <c r="J78" s="873"/>
      <c r="K78" s="873"/>
      <c r="L78" s="873"/>
      <c r="M78" s="873"/>
      <c r="N78" s="873"/>
      <c r="O78" s="873"/>
      <c r="P78" s="873"/>
      <c r="S78" s="873"/>
    </row>
    <row r="79" spans="1:20">
      <c r="C79" s="873"/>
      <c r="D79" s="873"/>
      <c r="E79" s="873"/>
      <c r="F79" s="873"/>
      <c r="G79" s="873"/>
      <c r="H79" s="873"/>
      <c r="I79" s="873"/>
      <c r="J79" s="873"/>
      <c r="K79" s="873"/>
      <c r="L79" s="873"/>
      <c r="M79" s="873"/>
      <c r="N79" s="873"/>
      <c r="O79" s="873"/>
      <c r="P79" s="873"/>
      <c r="S79" s="873"/>
    </row>
    <row r="80" spans="1:20">
      <c r="C80" s="873"/>
      <c r="D80" s="873"/>
      <c r="E80" s="873"/>
      <c r="F80" s="873"/>
      <c r="G80" s="873"/>
      <c r="H80" s="873"/>
      <c r="I80" s="873"/>
      <c r="J80" s="873"/>
      <c r="K80" s="873"/>
      <c r="L80" s="873"/>
      <c r="M80" s="873"/>
      <c r="N80" s="873"/>
      <c r="O80" s="873"/>
      <c r="P80" s="873"/>
      <c r="S80" s="873"/>
    </row>
    <row r="81" spans="3:19">
      <c r="C81" s="873"/>
      <c r="D81" s="873"/>
      <c r="E81" s="873"/>
      <c r="F81" s="873"/>
      <c r="G81" s="873"/>
      <c r="H81" s="873"/>
      <c r="I81" s="873"/>
      <c r="J81" s="873"/>
      <c r="K81" s="873"/>
      <c r="L81" s="873"/>
      <c r="M81" s="873"/>
      <c r="N81" s="873"/>
      <c r="O81" s="873"/>
      <c r="P81" s="873"/>
      <c r="S81" s="873"/>
    </row>
    <row r="82" spans="3:19">
      <c r="C82" s="873"/>
      <c r="D82" s="873"/>
      <c r="E82" s="873"/>
      <c r="F82" s="873"/>
      <c r="G82" s="873"/>
      <c r="H82" s="873"/>
      <c r="I82" s="873"/>
      <c r="J82" s="873"/>
      <c r="K82" s="873"/>
      <c r="L82" s="873"/>
      <c r="M82" s="873"/>
      <c r="N82" s="873"/>
      <c r="O82" s="873"/>
      <c r="P82" s="873"/>
      <c r="S82" s="873"/>
    </row>
    <row r="83" spans="3:19" ht="8.25" customHeight="1">
      <c r="C83" s="873"/>
      <c r="D83" s="873"/>
      <c r="E83" s="873"/>
      <c r="F83" s="873"/>
      <c r="G83" s="873"/>
      <c r="H83" s="873"/>
      <c r="I83" s="873"/>
      <c r="J83" s="873"/>
      <c r="K83" s="873"/>
      <c r="L83" s="873"/>
      <c r="M83" s="873"/>
      <c r="N83" s="873"/>
      <c r="O83" s="873"/>
      <c r="P83" s="873"/>
      <c r="S83" s="873"/>
    </row>
    <row r="84" spans="3:19">
      <c r="C84" s="873"/>
      <c r="D84" s="873"/>
      <c r="E84" s="873"/>
      <c r="F84" s="873"/>
      <c r="G84" s="873"/>
      <c r="H84" s="873"/>
      <c r="I84" s="873"/>
      <c r="J84" s="873"/>
      <c r="K84" s="873"/>
      <c r="L84" s="873"/>
      <c r="M84" s="873"/>
      <c r="N84" s="873"/>
      <c r="O84" s="873"/>
      <c r="P84" s="873"/>
      <c r="Q84" s="873"/>
      <c r="R84" s="919"/>
      <c r="S84" s="873"/>
    </row>
    <row r="85" spans="3:19" ht="9" customHeight="1">
      <c r="C85" s="873"/>
      <c r="D85" s="873"/>
      <c r="E85" s="873"/>
      <c r="F85" s="873"/>
      <c r="G85" s="873"/>
      <c r="H85" s="873"/>
      <c r="I85" s="873"/>
      <c r="J85" s="873"/>
      <c r="K85" s="873"/>
      <c r="L85" s="873"/>
      <c r="M85" s="873"/>
      <c r="N85" s="873"/>
      <c r="O85" s="873"/>
      <c r="P85" s="873"/>
      <c r="Q85" s="873"/>
      <c r="R85" s="919"/>
      <c r="S85" s="873"/>
    </row>
    <row r="86" spans="3:19" ht="8.25" customHeight="1">
      <c r="C86" s="873"/>
      <c r="D86" s="873"/>
      <c r="E86" s="873"/>
      <c r="F86" s="873"/>
      <c r="G86" s="873"/>
      <c r="H86" s="873"/>
      <c r="I86" s="873"/>
      <c r="J86" s="873"/>
      <c r="K86" s="873"/>
      <c r="L86" s="873"/>
      <c r="M86" s="873"/>
      <c r="N86" s="873"/>
      <c r="O86" s="873"/>
      <c r="P86" s="873"/>
      <c r="Q86" s="873"/>
      <c r="R86" s="919"/>
      <c r="S86" s="873"/>
    </row>
    <row r="87" spans="3:19" ht="9.75" customHeight="1">
      <c r="C87" s="873"/>
      <c r="D87" s="873"/>
      <c r="E87" s="873"/>
      <c r="F87" s="873"/>
      <c r="G87" s="873"/>
      <c r="H87" s="873"/>
      <c r="I87" s="873"/>
      <c r="J87" s="873"/>
      <c r="K87" s="873"/>
      <c r="L87" s="873"/>
      <c r="M87" s="873"/>
      <c r="N87" s="873"/>
      <c r="O87" s="873"/>
      <c r="P87" s="873"/>
      <c r="Q87" s="873"/>
      <c r="R87" s="919"/>
      <c r="S87" s="873"/>
    </row>
    <row r="88" spans="3:19">
      <c r="C88" s="873"/>
      <c r="D88" s="873"/>
      <c r="E88" s="873"/>
      <c r="F88" s="873"/>
      <c r="G88" s="873"/>
      <c r="H88" s="873"/>
      <c r="I88" s="873"/>
      <c r="J88" s="873"/>
      <c r="K88" s="873"/>
      <c r="L88" s="873"/>
      <c r="M88" s="873"/>
      <c r="N88" s="873"/>
      <c r="O88" s="873"/>
      <c r="P88" s="873"/>
      <c r="Q88" s="873"/>
      <c r="R88" s="919"/>
      <c r="S88" s="873"/>
    </row>
    <row r="89" spans="3:19">
      <c r="C89" s="873"/>
      <c r="D89" s="873"/>
      <c r="E89" s="873"/>
      <c r="F89" s="873"/>
      <c r="G89" s="873"/>
      <c r="H89" s="873"/>
      <c r="I89" s="873"/>
      <c r="J89" s="873"/>
      <c r="K89" s="873"/>
      <c r="L89" s="873"/>
      <c r="M89" s="873"/>
      <c r="N89" s="873"/>
      <c r="O89" s="873"/>
      <c r="P89" s="873"/>
      <c r="Q89" s="873"/>
      <c r="R89" s="919"/>
      <c r="S89" s="873"/>
    </row>
    <row r="90" spans="3:19">
      <c r="C90" s="873"/>
      <c r="D90" s="873"/>
      <c r="E90" s="873"/>
      <c r="F90" s="873"/>
      <c r="G90" s="873"/>
      <c r="H90" s="873"/>
      <c r="I90" s="873"/>
      <c r="J90" s="873"/>
      <c r="K90" s="873"/>
      <c r="L90" s="873"/>
      <c r="M90" s="873"/>
      <c r="N90" s="873"/>
      <c r="O90" s="873"/>
      <c r="P90" s="873"/>
      <c r="Q90" s="873"/>
      <c r="R90" s="919"/>
      <c r="S90" s="873"/>
    </row>
    <row r="91" spans="3:19">
      <c r="C91" s="873"/>
      <c r="D91" s="873"/>
      <c r="E91" s="873"/>
      <c r="F91" s="873"/>
      <c r="G91" s="873"/>
      <c r="H91" s="873"/>
      <c r="I91" s="873"/>
      <c r="J91" s="873"/>
      <c r="K91" s="873"/>
      <c r="L91" s="873"/>
      <c r="M91" s="873"/>
      <c r="N91" s="873"/>
      <c r="O91" s="873"/>
      <c r="P91" s="873"/>
      <c r="Q91" s="873"/>
      <c r="R91" s="919"/>
      <c r="S91" s="873"/>
    </row>
    <row r="92" spans="3:19">
      <c r="C92" s="873"/>
      <c r="D92" s="873"/>
      <c r="E92" s="873"/>
      <c r="F92" s="873"/>
      <c r="G92" s="873"/>
      <c r="H92" s="873"/>
      <c r="I92" s="873"/>
      <c r="J92" s="873"/>
      <c r="K92" s="873"/>
      <c r="L92" s="873"/>
      <c r="M92" s="873"/>
      <c r="N92" s="873"/>
      <c r="O92" s="873"/>
      <c r="P92" s="873"/>
      <c r="Q92" s="873"/>
      <c r="R92" s="919"/>
      <c r="S92" s="873"/>
    </row>
    <row r="93" spans="3:19">
      <c r="C93" s="873"/>
      <c r="D93" s="873"/>
      <c r="E93" s="873"/>
      <c r="F93" s="873"/>
      <c r="G93" s="873"/>
      <c r="H93" s="873"/>
      <c r="I93" s="873"/>
      <c r="J93" s="873"/>
      <c r="K93" s="873"/>
      <c r="L93" s="873"/>
      <c r="M93" s="873"/>
      <c r="N93" s="873"/>
      <c r="O93" s="873"/>
      <c r="P93" s="873"/>
      <c r="Q93" s="873"/>
      <c r="R93" s="919"/>
      <c r="S93" s="873"/>
    </row>
    <row r="94" spans="3:19">
      <c r="C94" s="873"/>
      <c r="D94" s="873"/>
      <c r="E94" s="873"/>
      <c r="F94" s="873"/>
      <c r="G94" s="873"/>
      <c r="H94" s="873"/>
      <c r="I94" s="873"/>
      <c r="J94" s="873"/>
      <c r="K94" s="873"/>
      <c r="L94" s="873"/>
      <c r="M94" s="873"/>
      <c r="N94" s="873"/>
      <c r="O94" s="873"/>
      <c r="P94" s="873"/>
      <c r="Q94" s="873"/>
      <c r="R94" s="919"/>
      <c r="S94" s="873"/>
    </row>
    <row r="95" spans="3:19">
      <c r="C95" s="873"/>
      <c r="D95" s="873"/>
      <c r="E95" s="873"/>
      <c r="F95" s="873"/>
      <c r="G95" s="873"/>
      <c r="H95" s="873"/>
      <c r="I95" s="873"/>
      <c r="J95" s="873"/>
      <c r="K95" s="873"/>
      <c r="L95" s="873"/>
      <c r="M95" s="873"/>
      <c r="N95" s="873"/>
      <c r="O95" s="873"/>
      <c r="P95" s="873"/>
      <c r="Q95" s="873"/>
      <c r="R95" s="919"/>
      <c r="S95" s="873"/>
    </row>
    <row r="96" spans="3:19">
      <c r="C96" s="873"/>
      <c r="D96" s="873"/>
      <c r="E96" s="873"/>
      <c r="F96" s="873"/>
      <c r="G96" s="873"/>
      <c r="H96" s="873"/>
      <c r="I96" s="873"/>
      <c r="J96" s="873"/>
      <c r="K96" s="873"/>
      <c r="L96" s="873"/>
      <c r="M96" s="873"/>
      <c r="N96" s="873"/>
      <c r="O96" s="873"/>
      <c r="P96" s="873"/>
      <c r="Q96" s="873"/>
      <c r="R96" s="919"/>
      <c r="S96" s="873"/>
    </row>
    <row r="97" spans="3:19">
      <c r="C97" s="873"/>
      <c r="D97" s="873"/>
      <c r="E97" s="873"/>
      <c r="F97" s="873"/>
      <c r="G97" s="873"/>
      <c r="H97" s="873"/>
      <c r="I97" s="873"/>
      <c r="J97" s="873"/>
      <c r="K97" s="873"/>
      <c r="L97" s="873"/>
      <c r="M97" s="873"/>
      <c r="N97" s="873"/>
      <c r="O97" s="873"/>
      <c r="P97" s="873"/>
      <c r="Q97" s="873"/>
      <c r="R97" s="919"/>
      <c r="S97" s="873"/>
    </row>
    <row r="98" spans="3:19">
      <c r="C98" s="873"/>
      <c r="D98" s="873"/>
      <c r="E98" s="873"/>
      <c r="F98" s="873"/>
      <c r="G98" s="873"/>
      <c r="H98" s="873"/>
      <c r="I98" s="873"/>
      <c r="J98" s="873"/>
      <c r="K98" s="873"/>
      <c r="L98" s="873"/>
      <c r="M98" s="873"/>
      <c r="N98" s="873"/>
      <c r="O98" s="873"/>
      <c r="P98" s="873"/>
      <c r="Q98" s="873"/>
      <c r="R98" s="919"/>
      <c r="S98" s="873"/>
    </row>
    <row r="99" spans="3:19">
      <c r="C99" s="873"/>
      <c r="D99" s="873"/>
      <c r="E99" s="873"/>
      <c r="F99" s="873"/>
      <c r="G99" s="873"/>
      <c r="H99" s="873"/>
      <c r="I99" s="873"/>
      <c r="J99" s="873"/>
      <c r="K99" s="873"/>
      <c r="L99" s="873"/>
      <c r="M99" s="873"/>
      <c r="N99" s="873"/>
      <c r="O99" s="873"/>
      <c r="P99" s="873"/>
      <c r="Q99" s="873"/>
      <c r="R99" s="919"/>
      <c r="S99" s="873"/>
    </row>
    <row r="100" spans="3:19">
      <c r="C100" s="873"/>
      <c r="D100" s="873"/>
      <c r="E100" s="873"/>
      <c r="F100" s="873"/>
      <c r="G100" s="873"/>
      <c r="H100" s="873"/>
      <c r="I100" s="873"/>
      <c r="J100" s="873"/>
      <c r="K100" s="873"/>
      <c r="L100" s="873"/>
      <c r="M100" s="873"/>
      <c r="N100" s="873"/>
      <c r="O100" s="873"/>
      <c r="P100" s="873"/>
      <c r="Q100" s="873"/>
      <c r="R100" s="919"/>
      <c r="S100" s="873"/>
    </row>
    <row r="101" spans="3:19">
      <c r="C101" s="873"/>
      <c r="D101" s="873"/>
      <c r="E101" s="873"/>
      <c r="F101" s="873"/>
      <c r="G101" s="873"/>
      <c r="H101" s="873"/>
      <c r="I101" s="873"/>
      <c r="J101" s="873"/>
      <c r="K101" s="873"/>
      <c r="L101" s="873"/>
      <c r="M101" s="873"/>
      <c r="N101" s="873"/>
      <c r="O101" s="873"/>
      <c r="P101" s="873"/>
      <c r="Q101" s="873"/>
      <c r="R101" s="919"/>
      <c r="S101" s="873"/>
    </row>
    <row r="102" spans="3:19">
      <c r="C102" s="873"/>
      <c r="D102" s="873"/>
      <c r="E102" s="873"/>
      <c r="F102" s="873"/>
      <c r="G102" s="873"/>
      <c r="H102" s="873"/>
      <c r="I102" s="873"/>
      <c r="J102" s="873"/>
      <c r="K102" s="873"/>
      <c r="L102" s="873"/>
      <c r="M102" s="873"/>
      <c r="N102" s="873"/>
      <c r="O102" s="873"/>
      <c r="P102" s="873"/>
      <c r="Q102" s="873"/>
      <c r="R102" s="919"/>
      <c r="S102" s="873"/>
    </row>
    <row r="103" spans="3:19">
      <c r="C103" s="873"/>
      <c r="D103" s="873"/>
      <c r="E103" s="873"/>
      <c r="F103" s="873"/>
      <c r="G103" s="873"/>
      <c r="H103" s="873"/>
      <c r="I103" s="873"/>
      <c r="J103" s="873"/>
      <c r="K103" s="873"/>
      <c r="L103" s="873"/>
      <c r="M103" s="873"/>
      <c r="N103" s="873"/>
      <c r="O103" s="873"/>
      <c r="P103" s="873"/>
      <c r="Q103" s="873"/>
      <c r="R103" s="919"/>
      <c r="S103" s="873"/>
    </row>
    <row r="104" spans="3:19">
      <c r="C104" s="873"/>
      <c r="D104" s="873"/>
      <c r="E104" s="873"/>
      <c r="F104" s="873"/>
      <c r="G104" s="873"/>
      <c r="H104" s="873"/>
      <c r="I104" s="873"/>
      <c r="J104" s="873"/>
      <c r="K104" s="873"/>
      <c r="L104" s="873"/>
      <c r="M104" s="873"/>
      <c r="N104" s="873"/>
      <c r="O104" s="873"/>
      <c r="P104" s="873"/>
      <c r="Q104" s="873"/>
      <c r="R104" s="919"/>
      <c r="S104" s="873"/>
    </row>
    <row r="105" spans="3:19">
      <c r="C105" s="873"/>
      <c r="D105" s="873"/>
      <c r="E105" s="873"/>
      <c r="F105" s="873"/>
      <c r="G105" s="873"/>
      <c r="H105" s="873"/>
      <c r="I105" s="873"/>
      <c r="J105" s="873"/>
      <c r="K105" s="873"/>
      <c r="L105" s="873"/>
      <c r="M105" s="873"/>
      <c r="N105" s="873"/>
      <c r="O105" s="873"/>
      <c r="P105" s="873"/>
      <c r="Q105" s="873"/>
      <c r="R105" s="919"/>
      <c r="S105" s="873"/>
    </row>
    <row r="106" spans="3:19">
      <c r="C106" s="873"/>
      <c r="D106" s="873"/>
      <c r="E106" s="873"/>
      <c r="F106" s="873"/>
      <c r="G106" s="873"/>
      <c r="H106" s="873"/>
      <c r="I106" s="873"/>
      <c r="J106" s="873"/>
      <c r="K106" s="873"/>
      <c r="L106" s="873"/>
      <c r="M106" s="873"/>
      <c r="N106" s="873"/>
      <c r="O106" s="873"/>
      <c r="P106" s="873"/>
      <c r="Q106" s="873"/>
      <c r="R106" s="919"/>
      <c r="S106" s="873"/>
    </row>
    <row r="107" spans="3:19">
      <c r="C107" s="873"/>
      <c r="D107" s="873"/>
      <c r="E107" s="873"/>
      <c r="F107" s="873"/>
      <c r="G107" s="873"/>
      <c r="H107" s="873"/>
      <c r="I107" s="873"/>
      <c r="J107" s="873"/>
      <c r="K107" s="873"/>
      <c r="L107" s="873"/>
      <c r="M107" s="873"/>
      <c r="N107" s="873"/>
      <c r="O107" s="873"/>
      <c r="P107" s="873"/>
      <c r="Q107" s="873"/>
      <c r="R107" s="919"/>
      <c r="S107" s="873"/>
    </row>
    <row r="108" spans="3:19">
      <c r="C108" s="873"/>
      <c r="D108" s="873"/>
      <c r="E108" s="873"/>
      <c r="F108" s="873"/>
      <c r="G108" s="873"/>
      <c r="H108" s="873"/>
      <c r="I108" s="873"/>
      <c r="J108" s="873"/>
      <c r="K108" s="873"/>
      <c r="L108" s="873"/>
      <c r="M108" s="873"/>
      <c r="N108" s="873"/>
      <c r="O108" s="873"/>
      <c r="P108" s="873"/>
      <c r="Q108" s="873"/>
      <c r="R108" s="919"/>
      <c r="S108" s="873"/>
    </row>
    <row r="109" spans="3:19">
      <c r="C109" s="873"/>
      <c r="D109" s="873"/>
      <c r="E109" s="873"/>
      <c r="F109" s="873"/>
      <c r="G109" s="873"/>
      <c r="H109" s="873"/>
      <c r="I109" s="873"/>
      <c r="J109" s="873"/>
      <c r="K109" s="873"/>
      <c r="L109" s="873"/>
      <c r="M109" s="873"/>
      <c r="N109" s="873"/>
      <c r="O109" s="873"/>
      <c r="P109" s="873"/>
      <c r="Q109" s="873"/>
      <c r="R109" s="919"/>
      <c r="S109" s="873"/>
    </row>
    <row r="110" spans="3:19">
      <c r="C110" s="873"/>
      <c r="D110" s="873"/>
      <c r="E110" s="873"/>
      <c r="F110" s="873"/>
      <c r="G110" s="873"/>
      <c r="H110" s="873"/>
      <c r="I110" s="873"/>
      <c r="J110" s="873"/>
      <c r="K110" s="873"/>
      <c r="L110" s="873"/>
      <c r="M110" s="873"/>
      <c r="N110" s="873"/>
      <c r="O110" s="873"/>
      <c r="P110" s="873"/>
      <c r="Q110" s="873"/>
      <c r="R110" s="919"/>
      <c r="S110" s="873"/>
    </row>
    <row r="111" spans="3:19">
      <c r="C111" s="873"/>
      <c r="D111" s="873"/>
      <c r="E111" s="873"/>
      <c r="F111" s="873"/>
      <c r="G111" s="873"/>
      <c r="H111" s="873"/>
      <c r="I111" s="873"/>
      <c r="J111" s="873"/>
      <c r="K111" s="873"/>
      <c r="L111" s="873"/>
      <c r="M111" s="873"/>
      <c r="N111" s="873"/>
      <c r="O111" s="873"/>
      <c r="P111" s="873"/>
      <c r="Q111" s="873"/>
      <c r="R111" s="919"/>
      <c r="S111" s="873"/>
    </row>
    <row r="112" spans="3:19">
      <c r="C112" s="873"/>
      <c r="D112" s="873"/>
      <c r="E112" s="873"/>
      <c r="F112" s="873"/>
      <c r="G112" s="873"/>
      <c r="H112" s="873"/>
      <c r="I112" s="873"/>
      <c r="J112" s="873"/>
      <c r="K112" s="873"/>
      <c r="L112" s="873"/>
      <c r="M112" s="873"/>
      <c r="N112" s="873"/>
      <c r="O112" s="873"/>
      <c r="P112" s="873"/>
      <c r="Q112" s="873"/>
      <c r="R112" s="919"/>
      <c r="S112" s="873"/>
    </row>
    <row r="113" spans="3:19">
      <c r="C113" s="873"/>
      <c r="D113" s="873"/>
      <c r="E113" s="873"/>
      <c r="F113" s="873"/>
      <c r="G113" s="873"/>
      <c r="H113" s="873"/>
      <c r="I113" s="873"/>
      <c r="J113" s="873"/>
      <c r="K113" s="873"/>
      <c r="L113" s="873"/>
      <c r="M113" s="873"/>
      <c r="N113" s="873"/>
      <c r="O113" s="873"/>
      <c r="P113" s="873"/>
      <c r="Q113" s="873"/>
      <c r="R113" s="919"/>
      <c r="S113" s="873"/>
    </row>
    <row r="114" spans="3:19">
      <c r="C114" s="873"/>
      <c r="D114" s="873"/>
      <c r="E114" s="873"/>
      <c r="F114" s="873"/>
      <c r="G114" s="873"/>
      <c r="H114" s="873"/>
      <c r="I114" s="873"/>
      <c r="J114" s="873"/>
      <c r="K114" s="873"/>
      <c r="L114" s="873"/>
      <c r="M114" s="873"/>
      <c r="N114" s="873"/>
      <c r="O114" s="873"/>
      <c r="P114" s="873"/>
      <c r="Q114" s="873"/>
      <c r="R114" s="919"/>
      <c r="S114" s="873"/>
    </row>
    <row r="115" spans="3:19">
      <c r="C115" s="873"/>
      <c r="D115" s="873"/>
      <c r="E115" s="873"/>
      <c r="F115" s="873"/>
      <c r="G115" s="873"/>
      <c r="H115" s="873"/>
      <c r="I115" s="873"/>
      <c r="J115" s="873"/>
      <c r="K115" s="873"/>
      <c r="L115" s="873"/>
      <c r="M115" s="873"/>
      <c r="N115" s="873"/>
      <c r="O115" s="873"/>
      <c r="P115" s="873"/>
      <c r="Q115" s="873"/>
      <c r="R115" s="919"/>
      <c r="S115" s="873"/>
    </row>
    <row r="116" spans="3:19">
      <c r="C116" s="873"/>
      <c r="D116" s="873"/>
      <c r="E116" s="873"/>
      <c r="F116" s="873"/>
      <c r="G116" s="873"/>
      <c r="H116" s="873"/>
      <c r="I116" s="873"/>
      <c r="J116" s="873"/>
      <c r="K116" s="873"/>
      <c r="L116" s="873"/>
      <c r="M116" s="873"/>
      <c r="N116" s="873"/>
      <c r="O116" s="873"/>
      <c r="P116" s="873"/>
      <c r="Q116" s="873"/>
      <c r="R116" s="919"/>
      <c r="S116" s="873"/>
    </row>
    <row r="117" spans="3:19">
      <c r="C117" s="873"/>
      <c r="D117" s="873"/>
      <c r="E117" s="873"/>
      <c r="F117" s="873"/>
      <c r="G117" s="873"/>
      <c r="H117" s="873"/>
      <c r="I117" s="873"/>
      <c r="J117" s="873"/>
      <c r="K117" s="873"/>
      <c r="L117" s="873"/>
      <c r="M117" s="873"/>
      <c r="N117" s="873"/>
      <c r="O117" s="873"/>
      <c r="P117" s="873"/>
      <c r="Q117" s="873"/>
      <c r="R117" s="919"/>
      <c r="S117" s="873"/>
    </row>
    <row r="118" spans="3:19">
      <c r="C118" s="873"/>
      <c r="D118" s="873"/>
      <c r="E118" s="873"/>
      <c r="F118" s="873"/>
      <c r="G118" s="873"/>
      <c r="H118" s="873"/>
      <c r="I118" s="873"/>
      <c r="J118" s="873"/>
      <c r="K118" s="873"/>
      <c r="L118" s="873"/>
      <c r="M118" s="873"/>
      <c r="N118" s="873"/>
      <c r="O118" s="873"/>
      <c r="P118" s="873"/>
      <c r="Q118" s="873"/>
      <c r="R118" s="919"/>
      <c r="S118" s="873"/>
    </row>
    <row r="119" spans="3:19">
      <c r="C119" s="873"/>
      <c r="D119" s="873"/>
      <c r="E119" s="873"/>
      <c r="F119" s="873"/>
      <c r="G119" s="873"/>
      <c r="H119" s="873"/>
      <c r="I119" s="873"/>
      <c r="J119" s="873"/>
      <c r="K119" s="873"/>
      <c r="L119" s="873"/>
      <c r="M119" s="873"/>
      <c r="N119" s="873"/>
      <c r="O119" s="873"/>
      <c r="P119" s="873"/>
      <c r="Q119" s="873"/>
      <c r="R119" s="919"/>
      <c r="S119" s="873"/>
    </row>
    <row r="120" spans="3:19">
      <c r="C120" s="873"/>
      <c r="D120" s="873"/>
      <c r="E120" s="873"/>
      <c r="F120" s="873"/>
      <c r="G120" s="873"/>
      <c r="H120" s="873"/>
      <c r="I120" s="873"/>
      <c r="J120" s="873"/>
      <c r="K120" s="873"/>
      <c r="L120" s="873"/>
      <c r="M120" s="873"/>
      <c r="N120" s="873"/>
      <c r="O120" s="873"/>
      <c r="P120" s="873"/>
      <c r="Q120" s="873"/>
      <c r="R120" s="919"/>
      <c r="S120" s="873"/>
    </row>
    <row r="121" spans="3:19">
      <c r="C121" s="873"/>
      <c r="D121" s="873"/>
      <c r="E121" s="873"/>
      <c r="F121" s="873"/>
      <c r="G121" s="873"/>
      <c r="H121" s="873"/>
      <c r="I121" s="873"/>
      <c r="J121" s="873"/>
      <c r="K121" s="873"/>
      <c r="L121" s="873"/>
      <c r="M121" s="873"/>
      <c r="N121" s="873"/>
      <c r="O121" s="873"/>
      <c r="P121" s="873"/>
      <c r="Q121" s="873"/>
      <c r="R121" s="919"/>
      <c r="S121" s="873"/>
    </row>
    <row r="122" spans="3:19">
      <c r="C122" s="873"/>
      <c r="D122" s="873"/>
      <c r="E122" s="873"/>
      <c r="F122" s="873"/>
      <c r="G122" s="873"/>
      <c r="H122" s="873"/>
      <c r="I122" s="873"/>
      <c r="J122" s="873"/>
      <c r="K122" s="873"/>
      <c r="L122" s="873"/>
      <c r="M122" s="873"/>
      <c r="N122" s="873"/>
      <c r="O122" s="873"/>
      <c r="P122" s="873"/>
      <c r="Q122" s="873"/>
      <c r="R122" s="919"/>
      <c r="S122" s="873"/>
    </row>
    <row r="123" spans="3:19">
      <c r="C123" s="873"/>
      <c r="D123" s="873"/>
      <c r="E123" s="873"/>
      <c r="F123" s="873"/>
      <c r="G123" s="873"/>
      <c r="H123" s="873"/>
      <c r="I123" s="873"/>
      <c r="J123" s="873"/>
      <c r="K123" s="873"/>
      <c r="L123" s="873"/>
      <c r="M123" s="873"/>
      <c r="N123" s="873"/>
      <c r="O123" s="873"/>
      <c r="P123" s="873"/>
      <c r="Q123" s="873"/>
      <c r="R123" s="919"/>
      <c r="S123" s="873"/>
    </row>
    <row r="124" spans="3:19">
      <c r="C124" s="873"/>
      <c r="D124" s="873"/>
      <c r="E124" s="873"/>
      <c r="F124" s="873"/>
      <c r="G124" s="873"/>
      <c r="H124" s="873"/>
      <c r="I124" s="873"/>
      <c r="J124" s="873"/>
      <c r="K124" s="873"/>
      <c r="L124" s="873"/>
      <c r="M124" s="873"/>
      <c r="N124" s="873"/>
      <c r="O124" s="873"/>
      <c r="P124" s="873"/>
      <c r="Q124" s="873"/>
      <c r="R124" s="919"/>
      <c r="S124" s="873"/>
    </row>
    <row r="125" spans="3:19">
      <c r="C125" s="873"/>
      <c r="D125" s="873"/>
      <c r="E125" s="873"/>
      <c r="F125" s="873"/>
      <c r="G125" s="873"/>
      <c r="H125" s="873"/>
      <c r="I125" s="873"/>
      <c r="J125" s="873"/>
      <c r="K125" s="873"/>
      <c r="L125" s="873"/>
      <c r="M125" s="873"/>
      <c r="N125" s="873"/>
      <c r="O125" s="873"/>
      <c r="P125" s="873"/>
      <c r="Q125" s="873"/>
      <c r="R125" s="919"/>
      <c r="S125" s="873"/>
    </row>
    <row r="126" spans="3:19">
      <c r="C126" s="873"/>
      <c r="D126" s="873"/>
      <c r="E126" s="873"/>
      <c r="F126" s="873"/>
      <c r="G126" s="873"/>
      <c r="H126" s="873"/>
      <c r="I126" s="873"/>
      <c r="J126" s="873"/>
      <c r="K126" s="873"/>
      <c r="L126" s="873"/>
      <c r="M126" s="873"/>
      <c r="N126" s="873"/>
      <c r="O126" s="873"/>
      <c r="P126" s="873"/>
      <c r="Q126" s="873"/>
      <c r="R126" s="919"/>
      <c r="S126" s="873"/>
    </row>
    <row r="127" spans="3:19">
      <c r="C127" s="873"/>
      <c r="D127" s="873"/>
      <c r="E127" s="873"/>
      <c r="F127" s="873"/>
      <c r="G127" s="873"/>
      <c r="H127" s="873"/>
      <c r="I127" s="873"/>
      <c r="J127" s="873"/>
      <c r="K127" s="873"/>
      <c r="L127" s="873"/>
      <c r="M127" s="873"/>
      <c r="N127" s="873"/>
      <c r="O127" s="873"/>
      <c r="P127" s="873"/>
      <c r="Q127" s="873"/>
      <c r="R127" s="919"/>
      <c r="S127" s="873"/>
    </row>
    <row r="128" spans="3:19">
      <c r="C128" s="873"/>
      <c r="D128" s="873"/>
      <c r="E128" s="873"/>
      <c r="F128" s="873"/>
      <c r="G128" s="873"/>
      <c r="H128" s="873"/>
      <c r="I128" s="873"/>
      <c r="J128" s="873"/>
      <c r="K128" s="873"/>
      <c r="L128" s="873"/>
      <c r="M128" s="873"/>
      <c r="N128" s="873"/>
      <c r="O128" s="873"/>
      <c r="P128" s="873"/>
      <c r="Q128" s="873"/>
      <c r="R128" s="919"/>
      <c r="S128" s="873"/>
    </row>
    <row r="129" spans="3:19">
      <c r="C129" s="873"/>
      <c r="D129" s="873"/>
      <c r="E129" s="873"/>
      <c r="F129" s="873"/>
      <c r="G129" s="873"/>
      <c r="H129" s="873"/>
      <c r="I129" s="873"/>
      <c r="J129" s="873"/>
      <c r="K129" s="873"/>
      <c r="L129" s="873"/>
      <c r="M129" s="873"/>
      <c r="N129" s="873"/>
      <c r="O129" s="873"/>
      <c r="P129" s="873"/>
      <c r="Q129" s="873"/>
      <c r="R129" s="919"/>
      <c r="S129" s="873"/>
    </row>
    <row r="130" spans="3:19">
      <c r="C130" s="873"/>
      <c r="D130" s="873"/>
      <c r="E130" s="873"/>
      <c r="F130" s="873"/>
      <c r="G130" s="873"/>
      <c r="H130" s="873"/>
      <c r="I130" s="873"/>
      <c r="J130" s="873"/>
      <c r="K130" s="873"/>
      <c r="L130" s="873"/>
      <c r="M130" s="873"/>
      <c r="N130" s="873"/>
      <c r="O130" s="873"/>
      <c r="P130" s="873"/>
      <c r="Q130" s="873"/>
      <c r="R130" s="919"/>
      <c r="S130" s="873"/>
    </row>
    <row r="131" spans="3:19">
      <c r="C131" s="873"/>
      <c r="D131" s="873"/>
      <c r="E131" s="873"/>
      <c r="F131" s="873"/>
      <c r="G131" s="873"/>
      <c r="H131" s="873"/>
      <c r="I131" s="873"/>
      <c r="J131" s="873"/>
      <c r="K131" s="873"/>
      <c r="L131" s="873"/>
      <c r="M131" s="873"/>
      <c r="N131" s="873"/>
      <c r="O131" s="873"/>
      <c r="P131" s="873"/>
      <c r="Q131" s="873"/>
      <c r="R131" s="919"/>
      <c r="S131" s="873"/>
    </row>
    <row r="132" spans="3:19">
      <c r="C132" s="873"/>
      <c r="D132" s="873"/>
      <c r="E132" s="873"/>
      <c r="F132" s="873"/>
      <c r="G132" s="873"/>
      <c r="H132" s="873"/>
      <c r="I132" s="873"/>
      <c r="J132" s="873"/>
      <c r="K132" s="873"/>
      <c r="L132" s="873"/>
      <c r="M132" s="873"/>
      <c r="N132" s="873"/>
      <c r="O132" s="873"/>
      <c r="P132" s="873"/>
      <c r="Q132" s="873"/>
      <c r="R132" s="919"/>
      <c r="S132" s="873"/>
    </row>
    <row r="133" spans="3:19">
      <c r="C133" s="873"/>
      <c r="D133" s="873"/>
      <c r="E133" s="873"/>
      <c r="F133" s="873"/>
      <c r="G133" s="873"/>
      <c r="H133" s="873"/>
      <c r="I133" s="873"/>
      <c r="J133" s="873"/>
      <c r="K133" s="873"/>
      <c r="L133" s="873"/>
      <c r="M133" s="873"/>
      <c r="N133" s="873"/>
      <c r="O133" s="873"/>
      <c r="P133" s="873"/>
      <c r="Q133" s="873"/>
      <c r="R133" s="919"/>
      <c r="S133" s="873"/>
    </row>
    <row r="134" spans="3:19">
      <c r="C134" s="873"/>
      <c r="D134" s="873"/>
      <c r="E134" s="873"/>
      <c r="F134" s="873"/>
      <c r="G134" s="873"/>
      <c r="H134" s="873"/>
      <c r="I134" s="873"/>
      <c r="J134" s="873"/>
      <c r="K134" s="873"/>
      <c r="L134" s="873"/>
      <c r="M134" s="873"/>
      <c r="N134" s="873"/>
      <c r="O134" s="873"/>
      <c r="P134" s="873"/>
      <c r="Q134" s="873"/>
      <c r="R134" s="919"/>
      <c r="S134" s="873"/>
    </row>
    <row r="135" spans="3:19">
      <c r="C135" s="873"/>
      <c r="D135" s="873"/>
      <c r="E135" s="873"/>
      <c r="F135" s="873"/>
      <c r="G135" s="873"/>
      <c r="H135" s="873"/>
      <c r="I135" s="873"/>
      <c r="J135" s="873"/>
      <c r="K135" s="873"/>
      <c r="L135" s="873"/>
      <c r="M135" s="873"/>
      <c r="N135" s="873"/>
      <c r="O135" s="873"/>
      <c r="P135" s="873"/>
      <c r="Q135" s="873"/>
      <c r="R135" s="919"/>
      <c r="S135" s="873"/>
    </row>
    <row r="136" spans="3:19">
      <c r="C136" s="873"/>
      <c r="D136" s="873"/>
      <c r="E136" s="873"/>
      <c r="F136" s="873"/>
      <c r="G136" s="873"/>
      <c r="H136" s="873"/>
      <c r="I136" s="873"/>
      <c r="J136" s="873"/>
      <c r="K136" s="873"/>
      <c r="L136" s="873"/>
      <c r="M136" s="873"/>
      <c r="N136" s="873"/>
      <c r="O136" s="873"/>
      <c r="P136" s="873"/>
      <c r="Q136" s="873"/>
      <c r="R136" s="919"/>
      <c r="S136" s="873"/>
    </row>
    <row r="137" spans="3:19">
      <c r="C137" s="873"/>
      <c r="D137" s="873"/>
      <c r="E137" s="873"/>
      <c r="F137" s="873"/>
      <c r="G137" s="873"/>
      <c r="H137" s="873"/>
      <c r="I137" s="873"/>
      <c r="J137" s="873"/>
      <c r="K137" s="873"/>
      <c r="L137" s="873"/>
      <c r="M137" s="873"/>
      <c r="N137" s="873"/>
      <c r="O137" s="873"/>
      <c r="P137" s="873"/>
      <c r="Q137" s="873"/>
      <c r="R137" s="919"/>
      <c r="S137" s="873"/>
    </row>
    <row r="138" spans="3:19">
      <c r="C138" s="873"/>
      <c r="D138" s="873"/>
      <c r="E138" s="873"/>
      <c r="F138" s="873"/>
      <c r="G138" s="873"/>
      <c r="H138" s="873"/>
      <c r="I138" s="873"/>
      <c r="J138" s="873"/>
      <c r="K138" s="873"/>
      <c r="L138" s="873"/>
      <c r="M138" s="873"/>
      <c r="N138" s="873"/>
      <c r="O138" s="873"/>
      <c r="P138" s="873"/>
      <c r="Q138" s="873"/>
      <c r="R138" s="919"/>
      <c r="S138" s="873"/>
    </row>
    <row r="139" spans="3:19">
      <c r="C139" s="873"/>
      <c r="D139" s="873"/>
      <c r="E139" s="873"/>
      <c r="F139" s="873"/>
      <c r="G139" s="873"/>
      <c r="H139" s="873"/>
      <c r="I139" s="873"/>
      <c r="J139" s="873"/>
      <c r="K139" s="873"/>
      <c r="L139" s="873"/>
      <c r="M139" s="873"/>
      <c r="N139" s="873"/>
      <c r="O139" s="873"/>
      <c r="P139" s="873"/>
      <c r="Q139" s="873"/>
      <c r="R139" s="919"/>
      <c r="S139" s="873"/>
    </row>
    <row r="140" spans="3:19">
      <c r="C140" s="873"/>
      <c r="D140" s="873"/>
      <c r="E140" s="873"/>
      <c r="F140" s="873"/>
      <c r="G140" s="873"/>
      <c r="H140" s="873"/>
      <c r="I140" s="873"/>
      <c r="J140" s="873"/>
      <c r="K140" s="873"/>
      <c r="L140" s="873"/>
      <c r="M140" s="873"/>
      <c r="N140" s="873"/>
      <c r="O140" s="873"/>
      <c r="P140" s="873"/>
      <c r="Q140" s="873"/>
      <c r="R140" s="919"/>
      <c r="S140" s="873"/>
    </row>
    <row r="141" spans="3:19">
      <c r="C141" s="873"/>
      <c r="D141" s="873"/>
      <c r="E141" s="873"/>
      <c r="F141" s="873"/>
      <c r="G141" s="873"/>
      <c r="H141" s="873"/>
      <c r="I141" s="873"/>
      <c r="J141" s="873"/>
      <c r="K141" s="873"/>
      <c r="L141" s="873"/>
      <c r="M141" s="873"/>
      <c r="N141" s="873"/>
      <c r="O141" s="873"/>
      <c r="P141" s="873"/>
      <c r="Q141" s="873"/>
      <c r="R141" s="919"/>
      <c r="S141" s="873"/>
    </row>
    <row r="142" spans="3:19">
      <c r="C142" s="873"/>
      <c r="D142" s="873"/>
      <c r="E142" s="873"/>
      <c r="F142" s="873"/>
      <c r="G142" s="873"/>
      <c r="H142" s="873"/>
      <c r="I142" s="873"/>
      <c r="J142" s="873"/>
      <c r="K142" s="873"/>
      <c r="L142" s="873"/>
      <c r="M142" s="873"/>
      <c r="N142" s="873"/>
      <c r="O142" s="873"/>
      <c r="P142" s="873"/>
      <c r="Q142" s="873"/>
      <c r="R142" s="919"/>
      <c r="S142" s="873"/>
    </row>
    <row r="143" spans="3:19">
      <c r="C143" s="873"/>
      <c r="D143" s="873"/>
      <c r="E143" s="873"/>
      <c r="F143" s="873"/>
      <c r="G143" s="873"/>
      <c r="H143" s="873"/>
      <c r="I143" s="873"/>
      <c r="J143" s="873"/>
      <c r="K143" s="873"/>
      <c r="L143" s="873"/>
      <c r="M143" s="873"/>
      <c r="N143" s="873"/>
      <c r="O143" s="873"/>
      <c r="P143" s="873"/>
      <c r="Q143" s="873"/>
      <c r="R143" s="919"/>
      <c r="S143" s="873"/>
    </row>
    <row r="144" spans="3:19">
      <c r="C144" s="873"/>
      <c r="D144" s="873"/>
      <c r="E144" s="873"/>
      <c r="F144" s="873"/>
      <c r="G144" s="873"/>
      <c r="H144" s="873"/>
      <c r="I144" s="873"/>
      <c r="J144" s="873"/>
      <c r="K144" s="873"/>
      <c r="L144" s="873"/>
      <c r="M144" s="873"/>
      <c r="N144" s="873"/>
      <c r="O144" s="873"/>
      <c r="P144" s="873"/>
      <c r="Q144" s="873"/>
      <c r="R144" s="919"/>
      <c r="S144" s="873"/>
    </row>
    <row r="145" spans="3:19">
      <c r="C145" s="873"/>
      <c r="D145" s="873"/>
      <c r="E145" s="873"/>
      <c r="F145" s="873"/>
      <c r="G145" s="873"/>
      <c r="H145" s="873"/>
      <c r="I145" s="873"/>
      <c r="J145" s="873"/>
      <c r="K145" s="873"/>
      <c r="L145" s="873"/>
      <c r="M145" s="873"/>
      <c r="N145" s="873"/>
      <c r="O145" s="873"/>
      <c r="P145" s="873"/>
      <c r="Q145" s="873"/>
      <c r="R145" s="919"/>
      <c r="S145" s="873"/>
    </row>
    <row r="146" spans="3:19">
      <c r="C146" s="873"/>
      <c r="D146" s="873"/>
      <c r="E146" s="873"/>
      <c r="F146" s="873"/>
      <c r="G146" s="873"/>
      <c r="H146" s="873"/>
      <c r="I146" s="873"/>
      <c r="J146" s="873"/>
      <c r="K146" s="873"/>
      <c r="L146" s="873"/>
      <c r="M146" s="873"/>
      <c r="N146" s="873"/>
      <c r="O146" s="873"/>
      <c r="P146" s="873"/>
      <c r="Q146" s="873"/>
      <c r="R146" s="919"/>
      <c r="S146" s="873"/>
    </row>
    <row r="147" spans="3:19">
      <c r="C147" s="873"/>
      <c r="D147" s="873"/>
      <c r="E147" s="873"/>
      <c r="F147" s="873"/>
      <c r="G147" s="873"/>
      <c r="H147" s="873"/>
      <c r="I147" s="873"/>
      <c r="J147" s="873"/>
      <c r="K147" s="873"/>
      <c r="L147" s="873"/>
      <c r="M147" s="873"/>
      <c r="N147" s="873"/>
      <c r="O147" s="873"/>
      <c r="P147" s="873"/>
      <c r="Q147" s="873"/>
      <c r="R147" s="919"/>
      <c r="S147" s="873"/>
    </row>
    <row r="148" spans="3:19">
      <c r="C148" s="873"/>
      <c r="D148" s="873"/>
      <c r="E148" s="873"/>
      <c r="F148" s="873"/>
      <c r="G148" s="873"/>
      <c r="H148" s="873"/>
      <c r="I148" s="873"/>
      <c r="J148" s="873"/>
      <c r="K148" s="873"/>
      <c r="L148" s="873"/>
      <c r="M148" s="873"/>
      <c r="N148" s="873"/>
      <c r="O148" s="873"/>
      <c r="P148" s="873"/>
      <c r="Q148" s="873"/>
      <c r="R148" s="919"/>
      <c r="S148" s="873"/>
    </row>
    <row r="149" spans="3:19">
      <c r="C149" s="873"/>
      <c r="D149" s="873"/>
      <c r="E149" s="873"/>
      <c r="F149" s="873"/>
      <c r="G149" s="873"/>
      <c r="H149" s="873"/>
      <c r="I149" s="873"/>
      <c r="J149" s="873"/>
      <c r="K149" s="873"/>
      <c r="L149" s="873"/>
      <c r="M149" s="873"/>
      <c r="N149" s="873"/>
      <c r="O149" s="873"/>
      <c r="P149" s="873"/>
      <c r="Q149" s="873"/>
      <c r="R149" s="919"/>
      <c r="S149" s="873"/>
    </row>
    <row r="150" spans="3:19">
      <c r="C150" s="873"/>
      <c r="D150" s="873"/>
      <c r="E150" s="873"/>
      <c r="F150" s="873"/>
      <c r="G150" s="873"/>
      <c r="H150" s="873"/>
      <c r="I150" s="873"/>
      <c r="J150" s="873"/>
      <c r="K150" s="873"/>
      <c r="L150" s="873"/>
      <c r="M150" s="873"/>
      <c r="N150" s="873"/>
      <c r="O150" s="873"/>
      <c r="P150" s="873"/>
      <c r="Q150" s="873"/>
      <c r="R150" s="919"/>
      <c r="S150" s="873"/>
    </row>
    <row r="151" spans="3:19">
      <c r="C151" s="873"/>
      <c r="D151" s="873"/>
      <c r="E151" s="873"/>
      <c r="F151" s="873"/>
      <c r="G151" s="873"/>
      <c r="H151" s="873"/>
      <c r="I151" s="873"/>
      <c r="J151" s="873"/>
      <c r="K151" s="873"/>
      <c r="L151" s="873"/>
      <c r="M151" s="873"/>
      <c r="N151" s="873"/>
      <c r="O151" s="873"/>
      <c r="P151" s="873"/>
      <c r="Q151" s="873"/>
      <c r="R151" s="919"/>
      <c r="S151" s="873"/>
    </row>
    <row r="152" spans="3:19">
      <c r="C152" s="873"/>
      <c r="D152" s="873"/>
      <c r="E152" s="873"/>
      <c r="F152" s="873"/>
      <c r="G152" s="873"/>
      <c r="H152" s="873"/>
      <c r="I152" s="873"/>
      <c r="J152" s="873"/>
      <c r="K152" s="873"/>
      <c r="L152" s="873"/>
      <c r="M152" s="873"/>
      <c r="N152" s="873"/>
      <c r="O152" s="873"/>
      <c r="P152" s="873"/>
      <c r="Q152" s="873"/>
      <c r="R152" s="919"/>
      <c r="S152" s="873"/>
    </row>
    <row r="153" spans="3:19">
      <c r="C153" s="873"/>
      <c r="D153" s="873"/>
      <c r="E153" s="873"/>
      <c r="F153" s="873"/>
      <c r="G153" s="873"/>
      <c r="H153" s="873"/>
      <c r="I153" s="873"/>
      <c r="J153" s="873"/>
      <c r="K153" s="873"/>
      <c r="L153" s="873"/>
      <c r="M153" s="873"/>
      <c r="N153" s="873"/>
      <c r="O153" s="873"/>
      <c r="P153" s="873"/>
      <c r="Q153" s="873"/>
      <c r="R153" s="919"/>
      <c r="S153" s="873"/>
    </row>
    <row r="154" spans="3:19">
      <c r="C154" s="873"/>
      <c r="D154" s="873"/>
      <c r="E154" s="873"/>
      <c r="F154" s="873"/>
      <c r="G154" s="873"/>
      <c r="H154" s="873"/>
      <c r="I154" s="873"/>
      <c r="J154" s="873"/>
      <c r="K154" s="873"/>
      <c r="L154" s="873"/>
      <c r="M154" s="873"/>
      <c r="N154" s="873"/>
      <c r="O154" s="873"/>
      <c r="P154" s="873"/>
      <c r="Q154" s="873"/>
      <c r="R154" s="919"/>
      <c r="S154" s="873"/>
    </row>
    <row r="155" spans="3:19">
      <c r="C155" s="873"/>
      <c r="D155" s="873"/>
      <c r="E155" s="873"/>
      <c r="F155" s="873"/>
      <c r="G155" s="873"/>
      <c r="H155" s="873"/>
      <c r="I155" s="873"/>
      <c r="J155" s="873"/>
      <c r="K155" s="873"/>
      <c r="L155" s="873"/>
      <c r="M155" s="873"/>
      <c r="N155" s="873"/>
      <c r="O155" s="873"/>
      <c r="P155" s="873"/>
      <c r="Q155" s="873"/>
      <c r="R155" s="919"/>
      <c r="S155" s="873"/>
    </row>
    <row r="156" spans="3:19">
      <c r="C156" s="873"/>
      <c r="D156" s="873"/>
      <c r="E156" s="873"/>
      <c r="F156" s="873"/>
      <c r="G156" s="873"/>
      <c r="H156" s="873"/>
      <c r="I156" s="873"/>
      <c r="J156" s="873"/>
      <c r="K156" s="873"/>
      <c r="L156" s="873"/>
      <c r="M156" s="873"/>
      <c r="N156" s="873"/>
      <c r="O156" s="873"/>
      <c r="P156" s="873"/>
      <c r="Q156" s="873"/>
      <c r="R156" s="919"/>
      <c r="S156" s="873"/>
    </row>
    <row r="157" spans="3:19">
      <c r="C157" s="873"/>
      <c r="D157" s="873"/>
      <c r="E157" s="873"/>
      <c r="F157" s="873"/>
      <c r="G157" s="873"/>
      <c r="H157" s="873"/>
      <c r="I157" s="873"/>
      <c r="J157" s="873"/>
      <c r="K157" s="873"/>
      <c r="L157" s="873"/>
      <c r="M157" s="873"/>
      <c r="N157" s="873"/>
      <c r="O157" s="873"/>
      <c r="P157" s="873"/>
      <c r="Q157" s="873"/>
      <c r="R157" s="919"/>
      <c r="S157" s="873"/>
    </row>
    <row r="158" spans="3:19">
      <c r="C158" s="873"/>
      <c r="D158" s="873"/>
      <c r="E158" s="873"/>
      <c r="F158" s="873"/>
      <c r="G158" s="873"/>
      <c r="H158" s="873"/>
      <c r="I158" s="873"/>
      <c r="J158" s="873"/>
      <c r="K158" s="873"/>
      <c r="L158" s="873"/>
      <c r="M158" s="873"/>
      <c r="N158" s="873"/>
      <c r="O158" s="873"/>
      <c r="P158" s="873"/>
      <c r="Q158" s="873"/>
      <c r="R158" s="919"/>
      <c r="S158" s="873"/>
    </row>
    <row r="159" spans="3:19">
      <c r="C159" s="873"/>
      <c r="D159" s="873"/>
      <c r="E159" s="873"/>
      <c r="F159" s="873"/>
      <c r="G159" s="873"/>
      <c r="H159" s="873"/>
      <c r="I159" s="873"/>
      <c r="J159" s="873"/>
      <c r="K159" s="873"/>
      <c r="L159" s="873"/>
      <c r="M159" s="873"/>
      <c r="N159" s="873"/>
      <c r="O159" s="873"/>
      <c r="P159" s="873"/>
      <c r="Q159" s="873"/>
      <c r="R159" s="919"/>
      <c r="S159" s="873"/>
    </row>
    <row r="160" spans="3:19">
      <c r="C160" s="873"/>
      <c r="D160" s="873"/>
      <c r="E160" s="873"/>
      <c r="F160" s="873"/>
      <c r="G160" s="873"/>
      <c r="H160" s="873"/>
      <c r="I160" s="873"/>
      <c r="J160" s="873"/>
      <c r="K160" s="873"/>
      <c r="L160" s="873"/>
      <c r="M160" s="873"/>
      <c r="N160" s="873"/>
      <c r="O160" s="873"/>
      <c r="P160" s="873"/>
      <c r="Q160" s="873"/>
      <c r="R160" s="919"/>
      <c r="S160" s="873"/>
    </row>
    <row r="161" spans="3:19">
      <c r="C161" s="873"/>
      <c r="D161" s="873"/>
      <c r="E161" s="873"/>
      <c r="F161" s="873"/>
      <c r="G161" s="873"/>
      <c r="H161" s="873"/>
      <c r="I161" s="873"/>
      <c r="J161" s="873"/>
      <c r="K161" s="873"/>
      <c r="L161" s="873"/>
      <c r="M161" s="873"/>
      <c r="N161" s="873"/>
      <c r="O161" s="873"/>
      <c r="P161" s="873"/>
      <c r="Q161" s="873"/>
      <c r="R161" s="919"/>
      <c r="S161" s="873"/>
    </row>
    <row r="162" spans="3:19">
      <c r="C162" s="873"/>
      <c r="D162" s="873"/>
      <c r="E162" s="873"/>
      <c r="F162" s="873"/>
      <c r="G162" s="873"/>
      <c r="H162" s="873"/>
      <c r="I162" s="873"/>
      <c r="J162" s="873"/>
      <c r="K162" s="873"/>
      <c r="L162" s="873"/>
      <c r="M162" s="873"/>
      <c r="N162" s="873"/>
      <c r="O162" s="873"/>
      <c r="P162" s="873"/>
      <c r="Q162" s="873"/>
      <c r="R162" s="919"/>
      <c r="S162" s="873"/>
    </row>
    <row r="163" spans="3:19">
      <c r="C163" s="873"/>
      <c r="D163" s="873"/>
      <c r="E163" s="873"/>
      <c r="F163" s="873"/>
      <c r="G163" s="873"/>
      <c r="H163" s="873"/>
      <c r="I163" s="873"/>
      <c r="J163" s="873"/>
      <c r="K163" s="873"/>
      <c r="L163" s="873"/>
      <c r="M163" s="873"/>
      <c r="N163" s="873"/>
      <c r="O163" s="873"/>
      <c r="P163" s="873"/>
      <c r="Q163" s="873"/>
      <c r="R163" s="919"/>
      <c r="S163" s="873"/>
    </row>
    <row r="164" spans="3:19">
      <c r="C164" s="873"/>
      <c r="D164" s="873"/>
      <c r="E164" s="873"/>
      <c r="F164" s="873"/>
      <c r="G164" s="873"/>
      <c r="H164" s="873"/>
      <c r="I164" s="873"/>
      <c r="J164" s="873"/>
      <c r="K164" s="873"/>
      <c r="L164" s="873"/>
      <c r="M164" s="873"/>
      <c r="N164" s="873"/>
      <c r="O164" s="873"/>
      <c r="P164" s="873"/>
      <c r="Q164" s="873"/>
      <c r="R164" s="919"/>
      <c r="S164" s="873"/>
    </row>
    <row r="165" spans="3:19">
      <c r="C165" s="873"/>
      <c r="D165" s="873"/>
      <c r="E165" s="873"/>
      <c r="F165" s="873"/>
      <c r="G165" s="873"/>
      <c r="H165" s="873"/>
      <c r="I165" s="873"/>
      <c r="J165" s="873"/>
      <c r="K165" s="873"/>
      <c r="L165" s="873"/>
      <c r="M165" s="873"/>
      <c r="N165" s="873"/>
      <c r="O165" s="873"/>
      <c r="P165" s="873"/>
      <c r="Q165" s="873"/>
      <c r="R165" s="919"/>
      <c r="S165" s="873"/>
    </row>
    <row r="166" spans="3:19">
      <c r="C166" s="873"/>
      <c r="D166" s="873"/>
      <c r="E166" s="873"/>
      <c r="F166" s="873"/>
      <c r="G166" s="873"/>
      <c r="H166" s="873"/>
      <c r="I166" s="873"/>
      <c r="J166" s="873"/>
      <c r="K166" s="873"/>
      <c r="L166" s="873"/>
      <c r="M166" s="873"/>
      <c r="N166" s="873"/>
      <c r="O166" s="873"/>
      <c r="P166" s="873"/>
      <c r="Q166" s="873"/>
      <c r="R166" s="919"/>
      <c r="S166" s="873"/>
    </row>
    <row r="167" spans="3:19">
      <c r="C167" s="873"/>
      <c r="D167" s="873"/>
      <c r="E167" s="873"/>
      <c r="F167" s="873"/>
      <c r="G167" s="873"/>
      <c r="H167" s="873"/>
      <c r="I167" s="873"/>
      <c r="J167" s="873"/>
      <c r="K167" s="873"/>
      <c r="L167" s="873"/>
      <c r="M167" s="873"/>
      <c r="N167" s="873"/>
      <c r="O167" s="873"/>
      <c r="P167" s="873"/>
      <c r="Q167" s="873"/>
      <c r="R167" s="919"/>
      <c r="S167" s="873"/>
    </row>
    <row r="168" spans="3:19">
      <c r="C168" s="873"/>
      <c r="D168" s="873"/>
      <c r="E168" s="873"/>
      <c r="F168" s="873"/>
      <c r="G168" s="873"/>
      <c r="H168" s="873"/>
      <c r="I168" s="873"/>
      <c r="J168" s="873"/>
      <c r="K168" s="873"/>
      <c r="L168" s="873"/>
      <c r="M168" s="873"/>
      <c r="N168" s="873"/>
      <c r="O168" s="873"/>
      <c r="P168" s="873"/>
      <c r="Q168" s="873"/>
      <c r="R168" s="919"/>
      <c r="S168" s="873"/>
    </row>
    <row r="169" spans="3:19">
      <c r="C169" s="873"/>
      <c r="D169" s="873"/>
      <c r="E169" s="873"/>
      <c r="F169" s="873"/>
      <c r="G169" s="873"/>
      <c r="H169" s="873"/>
      <c r="I169" s="873"/>
      <c r="J169" s="873"/>
      <c r="K169" s="873"/>
      <c r="L169" s="873"/>
      <c r="M169" s="873"/>
      <c r="N169" s="873"/>
      <c r="O169" s="873"/>
      <c r="P169" s="873"/>
      <c r="Q169" s="873"/>
      <c r="R169" s="919"/>
      <c r="S169" s="873"/>
    </row>
    <row r="170" spans="3:19">
      <c r="C170" s="873"/>
      <c r="D170" s="873"/>
      <c r="E170" s="873"/>
      <c r="F170" s="873"/>
      <c r="G170" s="873"/>
      <c r="H170" s="873"/>
      <c r="I170" s="873"/>
      <c r="J170" s="873"/>
      <c r="K170" s="873"/>
      <c r="L170" s="873"/>
      <c r="M170" s="873"/>
      <c r="N170" s="873"/>
      <c r="O170" s="873"/>
      <c r="P170" s="873"/>
      <c r="Q170" s="873"/>
      <c r="R170" s="919"/>
      <c r="S170" s="873"/>
    </row>
    <row r="171" spans="3:19">
      <c r="C171" s="873"/>
      <c r="D171" s="873"/>
      <c r="E171" s="873"/>
      <c r="F171" s="873"/>
      <c r="G171" s="873"/>
      <c r="H171" s="873"/>
      <c r="I171" s="873"/>
      <c r="J171" s="873"/>
      <c r="K171" s="873"/>
      <c r="L171" s="873"/>
      <c r="M171" s="873"/>
      <c r="N171" s="873"/>
      <c r="O171" s="873"/>
      <c r="P171" s="873"/>
      <c r="Q171" s="873"/>
      <c r="R171" s="919"/>
      <c r="S171" s="873"/>
    </row>
    <row r="172" spans="3:19">
      <c r="C172" s="873"/>
      <c r="D172" s="873"/>
      <c r="E172" s="873"/>
      <c r="F172" s="873"/>
      <c r="G172" s="873"/>
      <c r="H172" s="873"/>
      <c r="I172" s="873"/>
      <c r="J172" s="873"/>
      <c r="K172" s="873"/>
      <c r="L172" s="873"/>
      <c r="M172" s="873"/>
      <c r="N172" s="873"/>
      <c r="O172" s="873"/>
      <c r="P172" s="873"/>
      <c r="Q172" s="873"/>
      <c r="R172" s="919"/>
      <c r="S172" s="873"/>
    </row>
    <row r="173" spans="3:19">
      <c r="C173" s="873"/>
      <c r="D173" s="873"/>
      <c r="E173" s="873"/>
      <c r="F173" s="873"/>
      <c r="G173" s="873"/>
      <c r="H173" s="873"/>
      <c r="I173" s="873"/>
      <c r="J173" s="873"/>
      <c r="K173" s="873"/>
      <c r="L173" s="873"/>
      <c r="M173" s="873"/>
      <c r="N173" s="873"/>
      <c r="O173" s="873"/>
      <c r="P173" s="873"/>
      <c r="Q173" s="873"/>
      <c r="R173" s="919"/>
      <c r="S173" s="873"/>
    </row>
    <row r="174" spans="3:19">
      <c r="C174" s="873"/>
      <c r="D174" s="873"/>
      <c r="E174" s="873"/>
      <c r="F174" s="873"/>
      <c r="G174" s="873"/>
      <c r="H174" s="873"/>
      <c r="I174" s="873"/>
      <c r="J174" s="873"/>
      <c r="K174" s="873"/>
      <c r="L174" s="873"/>
      <c r="M174" s="873"/>
      <c r="N174" s="873"/>
      <c r="O174" s="873"/>
      <c r="P174" s="873"/>
      <c r="Q174" s="873"/>
      <c r="R174" s="919"/>
      <c r="S174" s="873"/>
    </row>
    <row r="175" spans="3:19">
      <c r="C175" s="873"/>
      <c r="D175" s="873"/>
      <c r="E175" s="873"/>
      <c r="F175" s="873"/>
      <c r="G175" s="873"/>
      <c r="H175" s="873"/>
      <c r="I175" s="873"/>
      <c r="J175" s="873"/>
      <c r="K175" s="873"/>
      <c r="L175" s="873"/>
      <c r="M175" s="873"/>
      <c r="N175" s="873"/>
      <c r="O175" s="873"/>
      <c r="P175" s="873"/>
      <c r="Q175" s="873"/>
      <c r="R175" s="919"/>
      <c r="S175" s="873"/>
    </row>
    <row r="176" spans="3:19">
      <c r="C176" s="873"/>
      <c r="D176" s="873"/>
      <c r="E176" s="873"/>
      <c r="F176" s="873"/>
      <c r="G176" s="873"/>
      <c r="H176" s="873"/>
      <c r="I176" s="873"/>
      <c r="J176" s="873"/>
      <c r="K176" s="873"/>
      <c r="L176" s="873"/>
      <c r="M176" s="873"/>
      <c r="N176" s="873"/>
      <c r="O176" s="873"/>
      <c r="P176" s="873"/>
      <c r="Q176" s="873"/>
      <c r="R176" s="919"/>
      <c r="S176" s="873"/>
    </row>
    <row r="177" spans="3:19">
      <c r="C177" s="873"/>
      <c r="D177" s="873"/>
      <c r="E177" s="873"/>
      <c r="F177" s="873"/>
      <c r="G177" s="873"/>
      <c r="H177" s="873"/>
      <c r="I177" s="873"/>
      <c r="J177" s="873"/>
      <c r="K177" s="873"/>
      <c r="L177" s="873"/>
      <c r="M177" s="873"/>
      <c r="N177" s="873"/>
      <c r="O177" s="873"/>
      <c r="P177" s="873"/>
      <c r="Q177" s="873"/>
      <c r="R177" s="919"/>
      <c r="S177" s="873"/>
    </row>
    <row r="178" spans="3:19">
      <c r="C178" s="873"/>
      <c r="D178" s="873"/>
      <c r="E178" s="873"/>
      <c r="F178" s="873"/>
      <c r="G178" s="873"/>
      <c r="H178" s="873"/>
      <c r="I178" s="873"/>
      <c r="J178" s="873"/>
      <c r="K178" s="873"/>
      <c r="L178" s="873"/>
      <c r="M178" s="873"/>
      <c r="N178" s="873"/>
      <c r="O178" s="873"/>
      <c r="P178" s="873"/>
      <c r="Q178" s="873"/>
      <c r="R178" s="919"/>
      <c r="S178" s="873"/>
    </row>
    <row r="179" spans="3:19">
      <c r="C179" s="873"/>
      <c r="D179" s="873"/>
      <c r="E179" s="873"/>
      <c r="F179" s="873"/>
      <c r="G179" s="873"/>
      <c r="H179" s="873"/>
      <c r="I179" s="873"/>
      <c r="J179" s="873"/>
      <c r="K179" s="873"/>
      <c r="L179" s="873"/>
      <c r="M179" s="873"/>
      <c r="N179" s="873"/>
      <c r="O179" s="873"/>
      <c r="P179" s="873"/>
      <c r="Q179" s="873"/>
      <c r="R179" s="919"/>
      <c r="S179" s="873"/>
    </row>
    <row r="180" spans="3:19">
      <c r="C180" s="873"/>
      <c r="D180" s="873"/>
      <c r="E180" s="873"/>
      <c r="F180" s="873"/>
      <c r="G180" s="873"/>
      <c r="H180" s="873"/>
      <c r="I180" s="873"/>
      <c r="J180" s="873"/>
      <c r="K180" s="873"/>
      <c r="L180" s="873"/>
      <c r="M180" s="873"/>
      <c r="N180" s="873"/>
      <c r="O180" s="873"/>
      <c r="P180" s="873"/>
      <c r="Q180" s="873"/>
      <c r="R180" s="919"/>
      <c r="S180" s="873"/>
    </row>
    <row r="181" spans="3:19">
      <c r="C181" s="873"/>
      <c r="D181" s="873"/>
      <c r="E181" s="873"/>
      <c r="F181" s="873"/>
      <c r="G181" s="873"/>
      <c r="H181" s="873"/>
      <c r="I181" s="873"/>
      <c r="J181" s="873"/>
      <c r="K181" s="873"/>
      <c r="L181" s="873"/>
      <c r="M181" s="873"/>
      <c r="N181" s="873"/>
      <c r="O181" s="873"/>
      <c r="P181" s="873"/>
      <c r="Q181" s="873"/>
      <c r="R181" s="919"/>
      <c r="S181" s="873"/>
    </row>
    <row r="182" spans="3:19">
      <c r="C182" s="873"/>
      <c r="D182" s="873"/>
      <c r="E182" s="873"/>
      <c r="F182" s="873"/>
      <c r="G182" s="873"/>
      <c r="H182" s="873"/>
      <c r="I182" s="873"/>
      <c r="J182" s="873"/>
      <c r="K182" s="873"/>
      <c r="L182" s="873"/>
      <c r="M182" s="873"/>
      <c r="N182" s="873"/>
      <c r="O182" s="873"/>
      <c r="P182" s="873"/>
      <c r="Q182" s="873"/>
      <c r="R182" s="919"/>
      <c r="S182" s="873"/>
    </row>
    <row r="183" spans="3:19">
      <c r="C183" s="873"/>
      <c r="D183" s="873"/>
      <c r="E183" s="873"/>
      <c r="F183" s="873"/>
      <c r="G183" s="873"/>
      <c r="H183" s="873"/>
      <c r="I183" s="873"/>
      <c r="J183" s="873"/>
      <c r="K183" s="873"/>
      <c r="L183" s="873"/>
      <c r="M183" s="873"/>
      <c r="N183" s="873"/>
      <c r="O183" s="873"/>
      <c r="P183" s="873"/>
      <c r="Q183" s="873"/>
      <c r="R183" s="919"/>
      <c r="S183" s="873"/>
    </row>
    <row r="184" spans="3:19">
      <c r="C184" s="873"/>
      <c r="D184" s="873"/>
      <c r="E184" s="873"/>
      <c r="F184" s="873"/>
      <c r="G184" s="873"/>
      <c r="H184" s="873"/>
      <c r="I184" s="873"/>
      <c r="J184" s="873"/>
      <c r="K184" s="873"/>
      <c r="L184" s="873"/>
      <c r="M184" s="873"/>
      <c r="N184" s="873"/>
      <c r="O184" s="873"/>
      <c r="P184" s="873"/>
      <c r="Q184" s="873"/>
      <c r="R184" s="919"/>
      <c r="S184" s="873"/>
    </row>
    <row r="185" spans="3:19">
      <c r="C185" s="873"/>
      <c r="D185" s="873"/>
      <c r="E185" s="873"/>
      <c r="F185" s="873"/>
      <c r="G185" s="873"/>
      <c r="H185" s="873"/>
      <c r="I185" s="873"/>
      <c r="J185" s="873"/>
      <c r="K185" s="873"/>
      <c r="L185" s="873"/>
      <c r="M185" s="873"/>
      <c r="N185" s="873"/>
      <c r="O185" s="873"/>
      <c r="P185" s="873"/>
      <c r="Q185" s="873"/>
      <c r="R185" s="919"/>
      <c r="S185" s="873"/>
    </row>
    <row r="186" spans="3:19">
      <c r="C186" s="873"/>
      <c r="D186" s="873"/>
      <c r="E186" s="873"/>
      <c r="F186" s="873"/>
      <c r="G186" s="873"/>
      <c r="H186" s="873"/>
      <c r="I186" s="873"/>
      <c r="J186" s="873"/>
      <c r="K186" s="873"/>
      <c r="L186" s="873"/>
      <c r="M186" s="873"/>
      <c r="N186" s="873"/>
      <c r="O186" s="873"/>
      <c r="P186" s="873"/>
      <c r="Q186" s="873"/>
      <c r="R186" s="919"/>
      <c r="S186" s="873"/>
    </row>
    <row r="187" spans="3:19">
      <c r="C187" s="873"/>
      <c r="D187" s="873"/>
      <c r="E187" s="873"/>
      <c r="F187" s="873"/>
      <c r="G187" s="873"/>
      <c r="H187" s="873"/>
      <c r="I187" s="873"/>
      <c r="J187" s="873"/>
      <c r="K187" s="873"/>
      <c r="L187" s="873"/>
      <c r="M187" s="873"/>
      <c r="N187" s="873"/>
      <c r="O187" s="873"/>
      <c r="P187" s="873"/>
      <c r="Q187" s="873"/>
      <c r="R187" s="919"/>
      <c r="S187" s="873"/>
    </row>
    <row r="188" spans="3:19">
      <c r="C188" s="873"/>
      <c r="D188" s="873"/>
      <c r="E188" s="873"/>
      <c r="F188" s="873"/>
      <c r="G188" s="873"/>
      <c r="H188" s="873"/>
      <c r="I188" s="873"/>
      <c r="J188" s="873"/>
      <c r="K188" s="873"/>
      <c r="L188" s="873"/>
      <c r="M188" s="873"/>
      <c r="N188" s="873"/>
      <c r="O188" s="873"/>
      <c r="P188" s="873"/>
      <c r="Q188" s="873"/>
      <c r="R188" s="919"/>
      <c r="S188" s="873"/>
    </row>
    <row r="189" spans="3:19">
      <c r="C189" s="873"/>
      <c r="D189" s="873"/>
      <c r="E189" s="873"/>
      <c r="F189" s="873"/>
      <c r="G189" s="873"/>
      <c r="H189" s="873"/>
      <c r="I189" s="873"/>
      <c r="J189" s="873"/>
      <c r="K189" s="873"/>
      <c r="L189" s="873"/>
      <c r="M189" s="873"/>
      <c r="N189" s="873"/>
      <c r="O189" s="873"/>
      <c r="P189" s="873"/>
      <c r="Q189" s="873"/>
      <c r="R189" s="919"/>
      <c r="S189" s="873"/>
    </row>
    <row r="190" spans="3:19">
      <c r="C190" s="873"/>
      <c r="D190" s="873"/>
      <c r="E190" s="873"/>
      <c r="F190" s="873"/>
      <c r="G190" s="873"/>
      <c r="H190" s="873"/>
      <c r="I190" s="873"/>
      <c r="J190" s="873"/>
      <c r="K190" s="873"/>
      <c r="L190" s="873"/>
      <c r="M190" s="873"/>
      <c r="N190" s="873"/>
      <c r="O190" s="873"/>
      <c r="P190" s="873"/>
      <c r="Q190" s="873"/>
      <c r="R190" s="919"/>
      <c r="S190" s="873"/>
    </row>
    <row r="191" spans="3:19">
      <c r="C191" s="873"/>
      <c r="D191" s="873"/>
      <c r="E191" s="873"/>
      <c r="F191" s="873"/>
      <c r="G191" s="873"/>
      <c r="H191" s="873"/>
      <c r="I191" s="873"/>
      <c r="J191" s="873"/>
      <c r="K191" s="873"/>
      <c r="L191" s="873"/>
      <c r="M191" s="873"/>
      <c r="N191" s="873"/>
      <c r="O191" s="873"/>
      <c r="P191" s="873"/>
      <c r="Q191" s="873"/>
      <c r="R191" s="919"/>
      <c r="S191" s="873"/>
    </row>
    <row r="192" spans="3:19">
      <c r="C192" s="873"/>
      <c r="D192" s="873"/>
      <c r="E192" s="873"/>
      <c r="F192" s="873"/>
      <c r="G192" s="873"/>
      <c r="H192" s="873"/>
      <c r="I192" s="873"/>
      <c r="J192" s="873"/>
      <c r="K192" s="873"/>
      <c r="L192" s="873"/>
      <c r="M192" s="873"/>
      <c r="N192" s="873"/>
      <c r="O192" s="873"/>
      <c r="P192" s="873"/>
      <c r="Q192" s="873"/>
      <c r="R192" s="919"/>
      <c r="S192" s="873"/>
    </row>
    <row r="193" spans="3:19">
      <c r="C193" s="873"/>
      <c r="D193" s="873"/>
      <c r="E193" s="873"/>
      <c r="F193" s="873"/>
      <c r="G193" s="873"/>
      <c r="H193" s="873"/>
      <c r="I193" s="873"/>
      <c r="J193" s="873"/>
      <c r="K193" s="873"/>
      <c r="L193" s="873"/>
      <c r="M193" s="873"/>
      <c r="N193" s="873"/>
      <c r="O193" s="873"/>
      <c r="P193" s="873"/>
      <c r="Q193" s="873"/>
      <c r="R193" s="919"/>
      <c r="S193" s="873"/>
    </row>
    <row r="194" spans="3:19">
      <c r="C194" s="873"/>
      <c r="D194" s="873"/>
      <c r="E194" s="873"/>
      <c r="F194" s="873"/>
      <c r="G194" s="873"/>
      <c r="H194" s="873"/>
      <c r="I194" s="873"/>
      <c r="J194" s="873"/>
      <c r="K194" s="873"/>
      <c r="L194" s="873"/>
      <c r="M194" s="873"/>
      <c r="N194" s="873"/>
      <c r="O194" s="873"/>
      <c r="P194" s="873"/>
      <c r="Q194" s="873"/>
      <c r="R194" s="919"/>
      <c r="S194" s="873"/>
    </row>
    <row r="195" spans="3:19">
      <c r="C195" s="873"/>
      <c r="D195" s="873"/>
      <c r="E195" s="873"/>
      <c r="F195" s="873"/>
      <c r="G195" s="873"/>
      <c r="H195" s="873"/>
      <c r="I195" s="873"/>
      <c r="J195" s="873"/>
      <c r="K195" s="873"/>
      <c r="L195" s="873"/>
      <c r="M195" s="873"/>
      <c r="N195" s="873"/>
      <c r="O195" s="873"/>
      <c r="P195" s="873"/>
      <c r="Q195" s="873"/>
      <c r="R195" s="919"/>
      <c r="S195" s="873"/>
    </row>
    <row r="196" spans="3:19">
      <c r="C196" s="873"/>
      <c r="D196" s="873"/>
      <c r="E196" s="873"/>
      <c r="F196" s="873"/>
      <c r="G196" s="873"/>
      <c r="H196" s="873"/>
      <c r="I196" s="873"/>
      <c r="J196" s="873"/>
      <c r="K196" s="873"/>
      <c r="L196" s="873"/>
      <c r="M196" s="873"/>
      <c r="N196" s="873"/>
      <c r="O196" s="873"/>
      <c r="P196" s="873"/>
      <c r="Q196" s="873"/>
      <c r="R196" s="919"/>
      <c r="S196" s="873"/>
    </row>
    <row r="197" spans="3:19">
      <c r="C197" s="873"/>
      <c r="D197" s="873"/>
      <c r="E197" s="873"/>
      <c r="F197" s="873"/>
      <c r="G197" s="873"/>
      <c r="H197" s="873"/>
      <c r="I197" s="873"/>
      <c r="J197" s="873"/>
      <c r="K197" s="873"/>
      <c r="L197" s="873"/>
      <c r="M197" s="873"/>
      <c r="N197" s="873"/>
      <c r="O197" s="873"/>
      <c r="P197" s="873"/>
      <c r="Q197" s="873"/>
      <c r="R197" s="919"/>
      <c r="S197" s="873"/>
    </row>
    <row r="198" spans="3:19">
      <c r="C198" s="873"/>
      <c r="D198" s="873"/>
      <c r="E198" s="873"/>
      <c r="F198" s="873"/>
      <c r="G198" s="873"/>
      <c r="H198" s="873"/>
      <c r="I198" s="873"/>
      <c r="J198" s="873"/>
      <c r="K198" s="873"/>
      <c r="L198" s="873"/>
      <c r="M198" s="873"/>
      <c r="N198" s="873"/>
      <c r="O198" s="873"/>
      <c r="P198" s="873"/>
      <c r="Q198" s="873"/>
      <c r="R198" s="919"/>
      <c r="S198" s="873"/>
    </row>
    <row r="199" spans="3:19">
      <c r="C199" s="873"/>
      <c r="D199" s="873"/>
      <c r="E199" s="873"/>
      <c r="F199" s="873"/>
      <c r="G199" s="873"/>
      <c r="H199" s="873"/>
      <c r="I199" s="873"/>
      <c r="J199" s="873"/>
      <c r="K199" s="873"/>
      <c r="L199" s="873"/>
      <c r="M199" s="873"/>
      <c r="N199" s="873"/>
      <c r="O199" s="873"/>
      <c r="P199" s="873"/>
      <c r="Q199" s="873"/>
      <c r="R199" s="919"/>
      <c r="S199" s="873"/>
    </row>
    <row r="200" spans="3:19">
      <c r="C200" s="873"/>
      <c r="D200" s="873"/>
      <c r="E200" s="873"/>
      <c r="F200" s="873"/>
      <c r="G200" s="873"/>
      <c r="H200" s="873"/>
      <c r="I200" s="873"/>
      <c r="J200" s="873"/>
      <c r="K200" s="873"/>
      <c r="L200" s="873"/>
      <c r="M200" s="873"/>
      <c r="N200" s="873"/>
      <c r="O200" s="873"/>
      <c r="P200" s="873"/>
      <c r="Q200" s="873"/>
      <c r="R200" s="919"/>
      <c r="S200" s="873"/>
    </row>
    <row r="201" spans="3:19">
      <c r="C201" s="873"/>
      <c r="D201" s="873"/>
      <c r="E201" s="873"/>
      <c r="F201" s="873"/>
      <c r="G201" s="873"/>
      <c r="H201" s="873"/>
      <c r="I201" s="873"/>
      <c r="J201" s="873"/>
      <c r="K201" s="873"/>
      <c r="L201" s="873"/>
      <c r="M201" s="873"/>
      <c r="N201" s="873"/>
      <c r="O201" s="873"/>
      <c r="P201" s="873"/>
      <c r="Q201" s="873"/>
      <c r="R201" s="919"/>
      <c r="S201" s="873"/>
    </row>
    <row r="202" spans="3:19">
      <c r="C202" s="873"/>
      <c r="D202" s="873"/>
      <c r="E202" s="873"/>
      <c r="F202" s="873"/>
      <c r="G202" s="873"/>
      <c r="H202" s="873"/>
      <c r="I202" s="873"/>
      <c r="J202" s="873"/>
      <c r="K202" s="873"/>
      <c r="L202" s="873"/>
      <c r="M202" s="873"/>
      <c r="N202" s="873"/>
      <c r="O202" s="873"/>
      <c r="P202" s="873"/>
      <c r="Q202" s="873"/>
      <c r="R202" s="919"/>
      <c r="S202" s="873"/>
    </row>
    <row r="203" spans="3:19">
      <c r="C203" s="873"/>
      <c r="D203" s="873"/>
      <c r="E203" s="873"/>
      <c r="F203" s="873"/>
      <c r="G203" s="873"/>
      <c r="H203" s="873"/>
      <c r="I203" s="873"/>
      <c r="J203" s="873"/>
      <c r="K203" s="873"/>
      <c r="L203" s="873"/>
      <c r="M203" s="873"/>
      <c r="N203" s="873"/>
      <c r="O203" s="873"/>
      <c r="P203" s="873"/>
      <c r="Q203" s="873"/>
      <c r="R203" s="919"/>
      <c r="S203" s="873"/>
    </row>
    <row r="204" spans="3:19">
      <c r="C204" s="873"/>
      <c r="D204" s="873"/>
      <c r="E204" s="873"/>
      <c r="F204" s="873"/>
      <c r="G204" s="873"/>
      <c r="H204" s="873"/>
      <c r="I204" s="873"/>
      <c r="J204" s="873"/>
      <c r="K204" s="873"/>
      <c r="L204" s="873"/>
      <c r="M204" s="873"/>
      <c r="N204" s="873"/>
      <c r="O204" s="873"/>
      <c r="P204" s="873"/>
      <c r="Q204" s="873"/>
      <c r="R204" s="919"/>
      <c r="S204" s="873"/>
    </row>
    <row r="205" spans="3:19">
      <c r="C205" s="873"/>
      <c r="D205" s="873"/>
      <c r="E205" s="873"/>
      <c r="F205" s="873"/>
      <c r="G205" s="873"/>
      <c r="H205" s="873"/>
      <c r="I205" s="873"/>
      <c r="J205" s="873"/>
      <c r="K205" s="873"/>
      <c r="L205" s="873"/>
      <c r="M205" s="873"/>
      <c r="N205" s="873"/>
      <c r="O205" s="873"/>
      <c r="P205" s="873"/>
      <c r="Q205" s="873"/>
      <c r="R205" s="919"/>
      <c r="S205" s="873"/>
    </row>
    <row r="206" spans="3:19">
      <c r="C206" s="873"/>
      <c r="D206" s="873"/>
      <c r="E206" s="873"/>
      <c r="F206" s="873"/>
      <c r="G206" s="873"/>
      <c r="H206" s="873"/>
      <c r="I206" s="873"/>
      <c r="J206" s="873"/>
      <c r="K206" s="873"/>
      <c r="L206" s="873"/>
      <c r="M206" s="873"/>
      <c r="N206" s="873"/>
      <c r="O206" s="873"/>
      <c r="P206" s="873"/>
      <c r="Q206" s="873"/>
      <c r="R206" s="919"/>
      <c r="S206" s="873"/>
    </row>
    <row r="207" spans="3:19">
      <c r="C207" s="873"/>
      <c r="D207" s="873"/>
      <c r="E207" s="873"/>
      <c r="F207" s="873"/>
      <c r="G207" s="873"/>
      <c r="H207" s="873"/>
      <c r="I207" s="873"/>
      <c r="J207" s="873"/>
      <c r="K207" s="873"/>
      <c r="L207" s="873"/>
      <c r="M207" s="873"/>
      <c r="N207" s="873"/>
      <c r="O207" s="873"/>
      <c r="P207" s="873"/>
      <c r="Q207" s="873"/>
      <c r="R207" s="919"/>
      <c r="S207" s="873"/>
    </row>
    <row r="208" spans="3:19">
      <c r="C208" s="873"/>
      <c r="D208" s="873"/>
      <c r="E208" s="873"/>
      <c r="F208" s="873"/>
      <c r="G208" s="873"/>
      <c r="H208" s="873"/>
      <c r="I208" s="873"/>
      <c r="J208" s="873"/>
      <c r="K208" s="873"/>
      <c r="L208" s="873"/>
      <c r="M208" s="873"/>
      <c r="N208" s="873"/>
      <c r="O208" s="873"/>
      <c r="P208" s="873"/>
      <c r="Q208" s="873"/>
      <c r="R208" s="919"/>
      <c r="S208" s="873"/>
    </row>
    <row r="209" spans="3:19">
      <c r="C209" s="873"/>
      <c r="D209" s="873"/>
      <c r="E209" s="873"/>
      <c r="F209" s="873"/>
      <c r="G209" s="873"/>
      <c r="H209" s="873"/>
      <c r="I209" s="873"/>
      <c r="J209" s="873"/>
      <c r="K209" s="873"/>
      <c r="L209" s="873"/>
      <c r="M209" s="873"/>
      <c r="N209" s="873"/>
      <c r="O209" s="873"/>
      <c r="P209" s="873"/>
      <c r="Q209" s="873"/>
      <c r="R209" s="919"/>
      <c r="S209" s="873"/>
    </row>
    <row r="210" spans="3:19">
      <c r="C210" s="873"/>
      <c r="D210" s="873"/>
      <c r="E210" s="873"/>
      <c r="F210" s="873"/>
      <c r="G210" s="873"/>
      <c r="H210" s="873"/>
      <c r="I210" s="873"/>
      <c r="J210" s="873"/>
      <c r="K210" s="873"/>
      <c r="L210" s="873"/>
      <c r="M210" s="873"/>
      <c r="N210" s="873"/>
      <c r="O210" s="873"/>
      <c r="P210" s="873"/>
      <c r="Q210" s="873"/>
      <c r="R210" s="919"/>
      <c r="S210" s="873"/>
    </row>
    <row r="211" spans="3:19">
      <c r="C211" s="873"/>
      <c r="D211" s="873"/>
      <c r="E211" s="873"/>
      <c r="F211" s="873"/>
      <c r="G211" s="873"/>
      <c r="H211" s="873"/>
      <c r="I211" s="873"/>
      <c r="J211" s="873"/>
      <c r="K211" s="873"/>
      <c r="L211" s="873"/>
      <c r="M211" s="873"/>
      <c r="N211" s="873"/>
      <c r="O211" s="873"/>
      <c r="P211" s="873"/>
      <c r="Q211" s="873"/>
      <c r="R211" s="919"/>
      <c r="S211" s="873"/>
    </row>
    <row r="212" spans="3:19">
      <c r="C212" s="873"/>
      <c r="D212" s="873"/>
      <c r="E212" s="873"/>
      <c r="F212" s="873"/>
      <c r="G212" s="873"/>
      <c r="H212" s="873"/>
      <c r="I212" s="873"/>
      <c r="J212" s="873"/>
      <c r="K212" s="873"/>
      <c r="L212" s="873"/>
      <c r="M212" s="873"/>
      <c r="N212" s="873"/>
      <c r="O212" s="873"/>
      <c r="P212" s="873"/>
      <c r="Q212" s="873"/>
      <c r="R212" s="919"/>
      <c r="S212" s="873"/>
    </row>
    <row r="213" spans="3:19">
      <c r="C213" s="873"/>
      <c r="D213" s="873"/>
      <c r="E213" s="873"/>
      <c r="F213" s="873"/>
      <c r="G213" s="873"/>
      <c r="H213" s="873"/>
      <c r="I213" s="873"/>
      <c r="J213" s="873"/>
      <c r="K213" s="873"/>
      <c r="L213" s="873"/>
      <c r="M213" s="873"/>
      <c r="N213" s="873"/>
      <c r="O213" s="873"/>
      <c r="P213" s="873"/>
      <c r="Q213" s="873"/>
      <c r="R213" s="919"/>
      <c r="S213" s="873"/>
    </row>
    <row r="214" spans="3:19">
      <c r="C214" s="873"/>
      <c r="D214" s="873"/>
      <c r="E214" s="873"/>
      <c r="F214" s="873"/>
      <c r="G214" s="873"/>
      <c r="H214" s="873"/>
      <c r="I214" s="873"/>
      <c r="J214" s="873"/>
      <c r="K214" s="873"/>
      <c r="L214" s="873"/>
      <c r="M214" s="873"/>
      <c r="N214" s="873"/>
      <c r="O214" s="873"/>
      <c r="P214" s="873"/>
      <c r="Q214" s="873"/>
      <c r="R214" s="919"/>
      <c r="S214" s="873"/>
    </row>
    <row r="215" spans="3:19">
      <c r="C215" s="873"/>
      <c r="D215" s="873"/>
      <c r="E215" s="873"/>
      <c r="F215" s="873"/>
      <c r="G215" s="873"/>
      <c r="H215" s="873"/>
      <c r="I215" s="873"/>
      <c r="J215" s="873"/>
      <c r="K215" s="873"/>
      <c r="L215" s="873"/>
      <c r="M215" s="873"/>
      <c r="N215" s="873"/>
      <c r="O215" s="873"/>
      <c r="P215" s="873"/>
      <c r="Q215" s="873"/>
      <c r="R215" s="919"/>
      <c r="S215" s="873"/>
    </row>
    <row r="216" spans="3:19">
      <c r="C216" s="873"/>
      <c r="D216" s="873"/>
      <c r="E216" s="873"/>
      <c r="F216" s="873"/>
      <c r="G216" s="873"/>
      <c r="H216" s="873"/>
      <c r="I216" s="873"/>
      <c r="J216" s="873"/>
      <c r="K216" s="873"/>
      <c r="L216" s="873"/>
      <c r="M216" s="873"/>
      <c r="N216" s="873"/>
      <c r="O216" s="873"/>
      <c r="P216" s="873"/>
      <c r="Q216" s="873"/>
      <c r="R216" s="919"/>
      <c r="S216" s="873"/>
    </row>
    <row r="217" spans="3:19">
      <c r="C217" s="873"/>
      <c r="D217" s="873"/>
      <c r="E217" s="873"/>
      <c r="F217" s="873"/>
      <c r="G217" s="873"/>
      <c r="H217" s="873"/>
      <c r="I217" s="873"/>
      <c r="J217" s="873"/>
      <c r="K217" s="873"/>
      <c r="L217" s="873"/>
      <c r="M217" s="873"/>
      <c r="N217" s="873"/>
      <c r="O217" s="873"/>
      <c r="P217" s="873"/>
      <c r="Q217" s="873"/>
      <c r="R217" s="919"/>
      <c r="S217" s="873"/>
    </row>
    <row r="218" spans="3:19">
      <c r="C218" s="873"/>
      <c r="D218" s="873"/>
      <c r="E218" s="873"/>
      <c r="F218" s="873"/>
      <c r="G218" s="873"/>
      <c r="H218" s="873"/>
      <c r="I218" s="873"/>
      <c r="J218" s="873"/>
      <c r="K218" s="873"/>
      <c r="L218" s="873"/>
      <c r="M218" s="873"/>
      <c r="N218" s="873"/>
      <c r="O218" s="873"/>
      <c r="P218" s="873"/>
      <c r="Q218" s="873"/>
      <c r="R218" s="919"/>
      <c r="S218" s="873"/>
    </row>
    <row r="219" spans="3:19">
      <c r="C219" s="873"/>
      <c r="D219" s="873"/>
      <c r="E219" s="873"/>
      <c r="F219" s="873"/>
      <c r="G219" s="873"/>
      <c r="H219" s="873"/>
      <c r="I219" s="873"/>
      <c r="J219" s="873"/>
      <c r="K219" s="873"/>
      <c r="L219" s="873"/>
      <c r="M219" s="873"/>
      <c r="N219" s="873"/>
      <c r="O219" s="873"/>
      <c r="P219" s="873"/>
      <c r="Q219" s="873"/>
      <c r="R219" s="919"/>
      <c r="S219" s="873"/>
    </row>
    <row r="220" spans="3:19">
      <c r="C220" s="873"/>
      <c r="D220" s="873"/>
      <c r="E220" s="873"/>
      <c r="F220" s="873"/>
      <c r="G220" s="873"/>
      <c r="H220" s="873"/>
      <c r="I220" s="873"/>
      <c r="J220" s="873"/>
      <c r="K220" s="873"/>
      <c r="L220" s="873"/>
      <c r="M220" s="873"/>
      <c r="N220" s="873"/>
      <c r="O220" s="873"/>
      <c r="P220" s="873"/>
      <c r="Q220" s="873"/>
      <c r="R220" s="919"/>
      <c r="S220" s="873"/>
    </row>
    <row r="221" spans="3:19">
      <c r="C221" s="873"/>
      <c r="D221" s="873"/>
      <c r="E221" s="873"/>
      <c r="F221" s="873"/>
      <c r="G221" s="873"/>
      <c r="H221" s="873"/>
      <c r="I221" s="873"/>
      <c r="J221" s="873"/>
      <c r="K221" s="873"/>
      <c r="L221" s="873"/>
      <c r="M221" s="873"/>
      <c r="N221" s="873"/>
      <c r="O221" s="873"/>
      <c r="P221" s="873"/>
      <c r="Q221" s="873"/>
      <c r="R221" s="919"/>
      <c r="S221" s="873"/>
    </row>
    <row r="222" spans="3:19">
      <c r="C222" s="873"/>
      <c r="D222" s="873"/>
      <c r="E222" s="873"/>
      <c r="F222" s="873"/>
      <c r="G222" s="873"/>
      <c r="H222" s="873"/>
      <c r="I222" s="873"/>
      <c r="J222" s="873"/>
      <c r="K222" s="873"/>
      <c r="L222" s="873"/>
      <c r="M222" s="873"/>
      <c r="N222" s="873"/>
      <c r="O222" s="873"/>
      <c r="P222" s="873"/>
      <c r="Q222" s="873"/>
      <c r="R222" s="919"/>
      <c r="S222" s="873"/>
    </row>
    <row r="223" spans="3:19">
      <c r="C223" s="873"/>
      <c r="D223" s="873"/>
      <c r="E223" s="873"/>
      <c r="F223" s="873"/>
      <c r="G223" s="873"/>
      <c r="H223" s="873"/>
      <c r="I223" s="873"/>
      <c r="J223" s="873"/>
      <c r="K223" s="873"/>
      <c r="L223" s="873"/>
      <c r="M223" s="873"/>
      <c r="N223" s="873"/>
      <c r="O223" s="873"/>
      <c r="P223" s="873"/>
      <c r="Q223" s="873"/>
      <c r="R223" s="919"/>
      <c r="S223" s="873"/>
    </row>
    <row r="224" spans="3:19">
      <c r="C224" s="873"/>
      <c r="D224" s="873"/>
      <c r="E224" s="873"/>
      <c r="F224" s="873"/>
      <c r="G224" s="873"/>
      <c r="H224" s="873"/>
      <c r="I224" s="873"/>
      <c r="J224" s="873"/>
      <c r="K224" s="873"/>
      <c r="L224" s="873"/>
      <c r="M224" s="873"/>
      <c r="N224" s="873"/>
      <c r="O224" s="873"/>
      <c r="P224" s="873"/>
      <c r="Q224" s="873"/>
      <c r="R224" s="919"/>
      <c r="S224" s="873"/>
    </row>
    <row r="225" spans="3:19">
      <c r="C225" s="873"/>
      <c r="D225" s="873"/>
      <c r="E225" s="873"/>
      <c r="F225" s="873"/>
      <c r="G225" s="873"/>
      <c r="H225" s="873"/>
      <c r="I225" s="873"/>
      <c r="J225" s="873"/>
      <c r="K225" s="873"/>
      <c r="L225" s="873"/>
      <c r="M225" s="873"/>
      <c r="N225" s="873"/>
      <c r="O225" s="873"/>
      <c r="P225" s="873"/>
      <c r="Q225" s="873"/>
      <c r="R225" s="919"/>
      <c r="S225" s="873"/>
    </row>
    <row r="226" spans="3:19">
      <c r="C226" s="873"/>
      <c r="D226" s="873"/>
      <c r="E226" s="873"/>
      <c r="F226" s="873"/>
      <c r="G226" s="873"/>
      <c r="H226" s="873"/>
      <c r="I226" s="873"/>
      <c r="J226" s="873"/>
      <c r="K226" s="873"/>
      <c r="L226" s="873"/>
      <c r="M226" s="873"/>
      <c r="N226" s="873"/>
      <c r="O226" s="873"/>
      <c r="P226" s="873"/>
      <c r="Q226" s="873"/>
      <c r="R226" s="919"/>
      <c r="S226" s="873"/>
    </row>
    <row r="227" spans="3:19">
      <c r="C227" s="873"/>
      <c r="D227" s="873"/>
      <c r="E227" s="873"/>
      <c r="F227" s="873"/>
      <c r="G227" s="873"/>
      <c r="H227" s="873"/>
      <c r="I227" s="873"/>
      <c r="J227" s="873"/>
      <c r="K227" s="873"/>
      <c r="L227" s="873"/>
      <c r="M227" s="873"/>
      <c r="N227" s="873"/>
      <c r="O227" s="873"/>
      <c r="P227" s="873"/>
      <c r="Q227" s="873"/>
      <c r="R227" s="919"/>
      <c r="S227" s="873"/>
    </row>
    <row r="228" spans="3:19">
      <c r="C228" s="873"/>
      <c r="D228" s="873"/>
      <c r="E228" s="873"/>
      <c r="F228" s="873"/>
      <c r="G228" s="873"/>
      <c r="H228" s="873"/>
      <c r="I228" s="873"/>
      <c r="J228" s="873"/>
      <c r="K228" s="873"/>
      <c r="L228" s="873"/>
      <c r="M228" s="873"/>
      <c r="N228" s="873"/>
      <c r="O228" s="873"/>
      <c r="P228" s="873"/>
      <c r="Q228" s="873"/>
      <c r="R228" s="919"/>
      <c r="S228" s="873"/>
    </row>
    <row r="229" spans="3:19">
      <c r="C229" s="873"/>
      <c r="D229" s="873"/>
      <c r="E229" s="873"/>
      <c r="F229" s="873"/>
      <c r="G229" s="873"/>
      <c r="H229" s="873"/>
      <c r="I229" s="873"/>
      <c r="J229" s="873"/>
      <c r="K229" s="873"/>
      <c r="L229" s="873"/>
      <c r="M229" s="873"/>
      <c r="N229" s="873"/>
      <c r="O229" s="873"/>
      <c r="P229" s="873"/>
      <c r="Q229" s="873"/>
      <c r="R229" s="919"/>
      <c r="S229" s="873"/>
    </row>
    <row r="230" spans="3:19">
      <c r="C230" s="873"/>
      <c r="D230" s="873"/>
      <c r="E230" s="873"/>
      <c r="F230" s="873"/>
      <c r="G230" s="873"/>
      <c r="H230" s="873"/>
      <c r="I230" s="873"/>
      <c r="J230" s="873"/>
      <c r="K230" s="873"/>
      <c r="L230" s="873"/>
      <c r="M230" s="873"/>
      <c r="N230" s="873"/>
      <c r="O230" s="873"/>
      <c r="P230" s="873"/>
      <c r="Q230" s="873"/>
      <c r="R230" s="919"/>
      <c r="S230" s="873"/>
    </row>
    <row r="231" spans="3:19">
      <c r="C231" s="873"/>
      <c r="D231" s="873"/>
      <c r="E231" s="873"/>
      <c r="F231" s="873"/>
      <c r="G231" s="873"/>
      <c r="H231" s="873"/>
      <c r="I231" s="873"/>
      <c r="J231" s="873"/>
      <c r="K231" s="873"/>
      <c r="L231" s="873"/>
      <c r="M231" s="873"/>
      <c r="N231" s="873"/>
      <c r="O231" s="873"/>
      <c r="P231" s="873"/>
      <c r="Q231" s="873"/>
      <c r="R231" s="919"/>
      <c r="S231" s="873"/>
    </row>
    <row r="232" spans="3:19">
      <c r="C232" s="873"/>
      <c r="D232" s="873"/>
      <c r="E232" s="873"/>
      <c r="F232" s="873"/>
      <c r="G232" s="873"/>
      <c r="H232" s="873"/>
      <c r="I232" s="873"/>
      <c r="J232" s="873"/>
      <c r="K232" s="873"/>
      <c r="L232" s="873"/>
      <c r="M232" s="873"/>
      <c r="N232" s="873"/>
      <c r="O232" s="873"/>
      <c r="P232" s="873"/>
      <c r="Q232" s="873"/>
      <c r="R232" s="919"/>
      <c r="S232" s="873"/>
    </row>
    <row r="233" spans="3:19">
      <c r="C233" s="873"/>
      <c r="D233" s="873"/>
      <c r="E233" s="873"/>
      <c r="F233" s="873"/>
      <c r="G233" s="873"/>
      <c r="H233" s="873"/>
      <c r="I233" s="873"/>
      <c r="J233" s="873"/>
      <c r="K233" s="873"/>
      <c r="L233" s="873"/>
      <c r="M233" s="873"/>
      <c r="N233" s="873"/>
      <c r="O233" s="873"/>
      <c r="P233" s="873"/>
      <c r="Q233" s="873"/>
      <c r="R233" s="919"/>
      <c r="S233" s="873"/>
    </row>
    <row r="234" spans="3:19">
      <c r="C234" s="873"/>
      <c r="D234" s="873"/>
      <c r="E234" s="873"/>
      <c r="F234" s="873"/>
      <c r="G234" s="873"/>
      <c r="H234" s="873"/>
      <c r="I234" s="873"/>
      <c r="J234" s="873"/>
      <c r="K234" s="873"/>
      <c r="L234" s="873"/>
      <c r="M234" s="873"/>
      <c r="N234" s="873"/>
      <c r="O234" s="873"/>
      <c r="P234" s="873"/>
      <c r="Q234" s="873"/>
      <c r="R234" s="919"/>
      <c r="S234" s="873"/>
    </row>
    <row r="235" spans="3:19">
      <c r="C235" s="873"/>
      <c r="D235" s="873"/>
      <c r="E235" s="873"/>
      <c r="F235" s="873"/>
      <c r="G235" s="873"/>
      <c r="H235" s="873"/>
      <c r="I235" s="873"/>
      <c r="J235" s="873"/>
      <c r="K235" s="873"/>
      <c r="L235" s="873"/>
      <c r="M235" s="873"/>
      <c r="N235" s="873"/>
      <c r="O235" s="873"/>
      <c r="P235" s="873"/>
      <c r="Q235" s="873"/>
      <c r="R235" s="919"/>
      <c r="S235" s="873"/>
    </row>
    <row r="236" spans="3:19">
      <c r="C236" s="873"/>
      <c r="D236" s="873"/>
      <c r="E236" s="873"/>
      <c r="F236" s="873"/>
      <c r="G236" s="873"/>
      <c r="H236" s="873"/>
      <c r="I236" s="873"/>
      <c r="J236" s="873"/>
      <c r="K236" s="873"/>
      <c r="L236" s="873"/>
      <c r="M236" s="873"/>
      <c r="N236" s="873"/>
      <c r="O236" s="873"/>
      <c r="P236" s="873"/>
      <c r="Q236" s="873"/>
      <c r="R236" s="919"/>
      <c r="S236" s="873"/>
    </row>
    <row r="237" spans="3:19">
      <c r="C237" s="873"/>
      <c r="D237" s="873"/>
      <c r="E237" s="873"/>
      <c r="F237" s="873"/>
      <c r="G237" s="873"/>
      <c r="H237" s="873"/>
      <c r="I237" s="873"/>
      <c r="J237" s="873"/>
      <c r="K237" s="873"/>
      <c r="L237" s="873"/>
      <c r="M237" s="873"/>
      <c r="N237" s="873"/>
      <c r="O237" s="873"/>
      <c r="P237" s="873"/>
      <c r="Q237" s="873"/>
      <c r="R237" s="919"/>
      <c r="S237" s="873"/>
    </row>
    <row r="238" spans="3:19">
      <c r="C238" s="873"/>
      <c r="D238" s="873"/>
      <c r="E238" s="873"/>
      <c r="F238" s="873"/>
      <c r="G238" s="873"/>
      <c r="H238" s="873"/>
      <c r="I238" s="873"/>
      <c r="J238" s="873"/>
      <c r="K238" s="873"/>
      <c r="L238" s="873"/>
      <c r="M238" s="873"/>
      <c r="N238" s="873"/>
      <c r="O238" s="873"/>
      <c r="P238" s="873"/>
      <c r="Q238" s="873"/>
      <c r="R238" s="919"/>
      <c r="S238" s="873"/>
    </row>
    <row r="239" spans="3:19">
      <c r="C239" s="873"/>
      <c r="D239" s="873"/>
      <c r="E239" s="873"/>
      <c r="F239" s="873"/>
      <c r="G239" s="873"/>
      <c r="H239" s="873"/>
      <c r="I239" s="873"/>
      <c r="J239" s="873"/>
      <c r="K239" s="873"/>
      <c r="L239" s="873"/>
      <c r="M239" s="873"/>
      <c r="N239" s="873"/>
      <c r="O239" s="873"/>
      <c r="P239" s="873"/>
      <c r="Q239" s="873"/>
      <c r="R239" s="919"/>
      <c r="S239" s="873"/>
    </row>
    <row r="240" spans="3:19">
      <c r="C240" s="873"/>
      <c r="D240" s="873"/>
      <c r="E240" s="873"/>
      <c r="F240" s="873"/>
      <c r="G240" s="873"/>
      <c r="H240" s="873"/>
      <c r="I240" s="873"/>
      <c r="J240" s="873"/>
      <c r="K240" s="873"/>
      <c r="L240" s="873"/>
      <c r="M240" s="873"/>
      <c r="N240" s="873"/>
      <c r="O240" s="873"/>
      <c r="P240" s="873"/>
      <c r="Q240" s="873"/>
      <c r="R240" s="919"/>
      <c r="S240" s="873"/>
    </row>
    <row r="241" spans="3:19">
      <c r="C241" s="873"/>
      <c r="D241" s="873"/>
      <c r="E241" s="873"/>
      <c r="F241" s="873"/>
      <c r="G241" s="873"/>
      <c r="H241" s="873"/>
      <c r="I241" s="873"/>
      <c r="J241" s="873"/>
      <c r="K241" s="873"/>
      <c r="L241" s="873"/>
      <c r="M241" s="873"/>
      <c r="N241" s="873"/>
      <c r="O241" s="873"/>
      <c r="P241" s="873"/>
      <c r="Q241" s="873"/>
      <c r="R241" s="919"/>
      <c r="S241" s="873"/>
    </row>
    <row r="242" spans="3:19">
      <c r="C242" s="873"/>
      <c r="D242" s="873"/>
      <c r="E242" s="873"/>
      <c r="F242" s="873"/>
      <c r="G242" s="873"/>
      <c r="H242" s="873"/>
      <c r="I242" s="873"/>
      <c r="J242" s="873"/>
      <c r="K242" s="873"/>
      <c r="L242" s="873"/>
      <c r="M242" s="873"/>
      <c r="N242" s="873"/>
      <c r="O242" s="873"/>
      <c r="P242" s="873"/>
      <c r="Q242" s="873"/>
      <c r="R242" s="919"/>
      <c r="S242" s="873"/>
    </row>
    <row r="243" spans="3:19">
      <c r="C243" s="873"/>
      <c r="D243" s="873"/>
      <c r="E243" s="873"/>
      <c r="F243" s="873"/>
      <c r="G243" s="873"/>
      <c r="H243" s="873"/>
      <c r="I243" s="873"/>
      <c r="J243" s="873"/>
      <c r="K243" s="873"/>
      <c r="L243" s="873"/>
      <c r="M243" s="873"/>
      <c r="N243" s="873"/>
      <c r="O243" s="873"/>
      <c r="P243" s="873"/>
      <c r="Q243" s="873"/>
      <c r="R243" s="919"/>
      <c r="S243" s="873"/>
    </row>
    <row r="244" spans="3:19">
      <c r="C244" s="873"/>
      <c r="D244" s="873"/>
      <c r="E244" s="873"/>
      <c r="F244" s="873"/>
      <c r="G244" s="873"/>
      <c r="H244" s="873"/>
      <c r="I244" s="873"/>
      <c r="J244" s="873"/>
      <c r="K244" s="873"/>
      <c r="L244" s="873"/>
      <c r="M244" s="873"/>
      <c r="N244" s="873"/>
      <c r="O244" s="873"/>
      <c r="P244" s="873"/>
      <c r="Q244" s="873"/>
      <c r="R244" s="919"/>
      <c r="S244" s="873"/>
    </row>
    <row r="245" spans="3:19">
      <c r="C245" s="873"/>
      <c r="D245" s="873"/>
      <c r="E245" s="873"/>
      <c r="F245" s="873"/>
      <c r="G245" s="873"/>
      <c r="H245" s="873"/>
      <c r="I245" s="873"/>
      <c r="J245" s="873"/>
      <c r="K245" s="873"/>
      <c r="L245" s="873"/>
      <c r="M245" s="873"/>
      <c r="N245" s="873"/>
      <c r="O245" s="873"/>
      <c r="P245" s="873"/>
      <c r="Q245" s="873"/>
      <c r="R245" s="919"/>
      <c r="S245" s="873"/>
    </row>
    <row r="246" spans="3:19">
      <c r="C246" s="873"/>
      <c r="D246" s="873"/>
      <c r="E246" s="873"/>
      <c r="F246" s="873"/>
      <c r="G246" s="873"/>
      <c r="H246" s="873"/>
      <c r="I246" s="873"/>
      <c r="J246" s="873"/>
      <c r="K246" s="873"/>
      <c r="L246" s="873"/>
      <c r="M246" s="873"/>
      <c r="N246" s="873"/>
      <c r="O246" s="873"/>
      <c r="P246" s="873"/>
      <c r="Q246" s="873"/>
      <c r="R246" s="919"/>
      <c r="S246" s="873"/>
    </row>
    <row r="247" spans="3:19">
      <c r="C247" s="873"/>
      <c r="D247" s="873"/>
      <c r="E247" s="873"/>
      <c r="F247" s="873"/>
      <c r="G247" s="873"/>
      <c r="H247" s="873"/>
      <c r="I247" s="873"/>
      <c r="J247" s="873"/>
      <c r="K247" s="873"/>
      <c r="L247" s="873"/>
      <c r="M247" s="873"/>
      <c r="N247" s="873"/>
      <c r="O247" s="873"/>
      <c r="P247" s="873"/>
      <c r="Q247" s="873"/>
      <c r="R247" s="919"/>
      <c r="S247" s="873"/>
    </row>
    <row r="248" spans="3:19">
      <c r="C248" s="873"/>
      <c r="D248" s="873"/>
      <c r="E248" s="873"/>
      <c r="F248" s="873"/>
      <c r="G248" s="873"/>
      <c r="H248" s="873"/>
      <c r="I248" s="873"/>
      <c r="J248" s="873"/>
      <c r="K248" s="873"/>
      <c r="L248" s="873"/>
      <c r="M248" s="873"/>
      <c r="N248" s="873"/>
      <c r="O248" s="873"/>
      <c r="P248" s="873"/>
      <c r="Q248" s="873"/>
      <c r="R248" s="919"/>
      <c r="S248" s="873"/>
    </row>
    <row r="249" spans="3:19">
      <c r="C249" s="873"/>
      <c r="D249" s="873"/>
      <c r="E249" s="873"/>
      <c r="F249" s="873"/>
      <c r="G249" s="873"/>
      <c r="H249" s="873"/>
      <c r="I249" s="873"/>
      <c r="J249" s="873"/>
      <c r="K249" s="873"/>
      <c r="L249" s="873"/>
      <c r="M249" s="873"/>
      <c r="N249" s="873"/>
      <c r="O249" s="873"/>
      <c r="P249" s="873"/>
      <c r="Q249" s="873"/>
      <c r="R249" s="919"/>
      <c r="S249" s="873"/>
    </row>
    <row r="250" spans="3:19">
      <c r="C250" s="873"/>
      <c r="D250" s="873"/>
      <c r="E250" s="873"/>
      <c r="F250" s="873"/>
      <c r="G250" s="873"/>
      <c r="H250" s="873"/>
      <c r="I250" s="873"/>
      <c r="J250" s="873"/>
      <c r="K250" s="873"/>
      <c r="L250" s="873"/>
      <c r="M250" s="873"/>
      <c r="N250" s="873"/>
      <c r="O250" s="873"/>
      <c r="P250" s="873"/>
      <c r="Q250" s="873"/>
      <c r="R250" s="919"/>
      <c r="S250" s="873"/>
    </row>
    <row r="251" spans="3:19">
      <c r="C251" s="873"/>
      <c r="D251" s="873"/>
      <c r="E251" s="873"/>
      <c r="F251" s="873"/>
      <c r="G251" s="873"/>
      <c r="H251" s="873"/>
      <c r="I251" s="873"/>
      <c r="J251" s="873"/>
      <c r="K251" s="873"/>
      <c r="L251" s="873"/>
      <c r="M251" s="873"/>
      <c r="N251" s="873"/>
      <c r="O251" s="873"/>
      <c r="P251" s="873"/>
      <c r="Q251" s="873"/>
      <c r="R251" s="919"/>
      <c r="S251" s="873"/>
    </row>
    <row r="252" spans="3:19">
      <c r="C252" s="873"/>
      <c r="D252" s="873"/>
      <c r="E252" s="873"/>
      <c r="F252" s="873"/>
      <c r="G252" s="873"/>
      <c r="H252" s="873"/>
      <c r="I252" s="873"/>
      <c r="J252" s="873"/>
      <c r="K252" s="873"/>
      <c r="L252" s="873"/>
      <c r="M252" s="873"/>
      <c r="N252" s="873"/>
      <c r="O252" s="873"/>
      <c r="P252" s="873"/>
      <c r="Q252" s="873"/>
      <c r="R252" s="919"/>
      <c r="S252" s="873"/>
    </row>
    <row r="253" spans="3:19">
      <c r="C253" s="873"/>
      <c r="D253" s="873"/>
      <c r="E253" s="873"/>
      <c r="F253" s="873"/>
      <c r="G253" s="873"/>
      <c r="H253" s="873"/>
      <c r="I253" s="873"/>
      <c r="J253" s="873"/>
      <c r="K253" s="873"/>
      <c r="L253" s="873"/>
      <c r="M253" s="873"/>
      <c r="N253" s="873"/>
      <c r="O253" s="873"/>
      <c r="P253" s="873"/>
      <c r="Q253" s="873"/>
      <c r="R253" s="919"/>
      <c r="S253" s="873"/>
    </row>
    <row r="254" spans="3:19">
      <c r="C254" s="873"/>
      <c r="D254" s="873"/>
      <c r="E254" s="873"/>
      <c r="F254" s="873"/>
      <c r="G254" s="873"/>
      <c r="H254" s="873"/>
      <c r="I254" s="873"/>
      <c r="J254" s="873"/>
      <c r="K254" s="873"/>
      <c r="L254" s="873"/>
      <c r="M254" s="873"/>
      <c r="N254" s="873"/>
      <c r="O254" s="873"/>
      <c r="P254" s="873"/>
      <c r="Q254" s="873"/>
      <c r="R254" s="919"/>
      <c r="S254" s="873"/>
    </row>
    <row r="255" spans="3:19">
      <c r="C255" s="873"/>
      <c r="D255" s="873"/>
      <c r="E255" s="873"/>
      <c r="F255" s="873"/>
      <c r="G255" s="873"/>
      <c r="H255" s="873"/>
      <c r="I255" s="873"/>
      <c r="J255" s="873"/>
      <c r="K255" s="873"/>
      <c r="L255" s="873"/>
      <c r="M255" s="873"/>
      <c r="N255" s="873"/>
      <c r="O255" s="873"/>
      <c r="P255" s="873"/>
      <c r="Q255" s="873"/>
      <c r="R255" s="919"/>
      <c r="S255" s="873"/>
    </row>
    <row r="256" spans="3:19">
      <c r="C256" s="873"/>
      <c r="D256" s="873"/>
      <c r="E256" s="873"/>
      <c r="F256" s="873"/>
      <c r="G256" s="873"/>
      <c r="H256" s="873"/>
      <c r="I256" s="873"/>
      <c r="J256" s="873"/>
      <c r="K256" s="873"/>
      <c r="L256" s="873"/>
      <c r="M256" s="873"/>
      <c r="N256" s="873"/>
      <c r="O256" s="873"/>
      <c r="P256" s="873"/>
      <c r="Q256" s="873"/>
      <c r="R256" s="919"/>
      <c r="S256" s="873"/>
    </row>
    <row r="257" spans="3:19">
      <c r="C257" s="873"/>
      <c r="D257" s="873"/>
      <c r="E257" s="873"/>
      <c r="F257" s="873"/>
      <c r="G257" s="873"/>
      <c r="H257" s="873"/>
      <c r="I257" s="873"/>
      <c r="J257" s="873"/>
      <c r="K257" s="873"/>
      <c r="L257" s="873"/>
      <c r="M257" s="873"/>
      <c r="N257" s="873"/>
      <c r="O257" s="873"/>
      <c r="P257" s="873"/>
      <c r="Q257" s="873"/>
      <c r="R257" s="919"/>
      <c r="S257" s="873"/>
    </row>
    <row r="258" spans="3:19">
      <c r="C258" s="873"/>
      <c r="D258" s="873"/>
      <c r="E258" s="873"/>
      <c r="F258" s="873"/>
      <c r="G258" s="873"/>
      <c r="H258" s="873"/>
      <c r="I258" s="873"/>
      <c r="J258" s="873"/>
      <c r="K258" s="873"/>
      <c r="L258" s="873"/>
      <c r="M258" s="873"/>
      <c r="N258" s="873"/>
      <c r="O258" s="873"/>
      <c r="P258" s="873"/>
      <c r="Q258" s="873"/>
      <c r="R258" s="919"/>
      <c r="S258" s="873"/>
    </row>
    <row r="259" spans="3:19">
      <c r="C259" s="873"/>
      <c r="D259" s="873"/>
      <c r="E259" s="873"/>
      <c r="F259" s="873"/>
      <c r="G259" s="873"/>
      <c r="H259" s="873"/>
      <c r="I259" s="873"/>
      <c r="J259" s="873"/>
      <c r="K259" s="873"/>
      <c r="L259" s="873"/>
      <c r="M259" s="873"/>
      <c r="N259" s="873"/>
      <c r="O259" s="873"/>
      <c r="P259" s="873"/>
      <c r="Q259" s="873"/>
      <c r="R259" s="919"/>
      <c r="S259" s="873"/>
    </row>
    <row r="260" spans="3:19">
      <c r="C260" s="873"/>
      <c r="D260" s="873"/>
      <c r="E260" s="873"/>
      <c r="F260" s="873"/>
      <c r="G260" s="873"/>
      <c r="H260" s="873"/>
      <c r="I260" s="873"/>
      <c r="J260" s="873"/>
      <c r="K260" s="873"/>
      <c r="L260" s="873"/>
      <c r="M260" s="873"/>
      <c r="N260" s="873"/>
      <c r="O260" s="873"/>
      <c r="P260" s="873"/>
      <c r="Q260" s="873"/>
      <c r="R260" s="919"/>
      <c r="S260" s="873"/>
    </row>
    <row r="261" spans="3:19">
      <c r="C261" s="873"/>
      <c r="D261" s="873"/>
      <c r="E261" s="873"/>
      <c r="F261" s="873"/>
      <c r="G261" s="873"/>
      <c r="H261" s="873"/>
      <c r="I261" s="873"/>
      <c r="J261" s="873"/>
      <c r="K261" s="873"/>
      <c r="L261" s="873"/>
      <c r="M261" s="873"/>
      <c r="N261" s="873"/>
      <c r="O261" s="873"/>
      <c r="P261" s="873"/>
      <c r="Q261" s="873"/>
      <c r="R261" s="919"/>
      <c r="S261" s="873"/>
    </row>
    <row r="262" spans="3:19">
      <c r="C262" s="873"/>
      <c r="D262" s="873"/>
      <c r="E262" s="873"/>
      <c r="F262" s="873"/>
      <c r="G262" s="873"/>
      <c r="H262" s="873"/>
      <c r="I262" s="873"/>
      <c r="J262" s="873"/>
      <c r="K262" s="873"/>
      <c r="L262" s="873"/>
      <c r="M262" s="873"/>
      <c r="N262" s="873"/>
      <c r="O262" s="873"/>
      <c r="P262" s="873"/>
      <c r="Q262" s="873"/>
      <c r="R262" s="919"/>
      <c r="S262" s="873"/>
    </row>
    <row r="263" spans="3:19">
      <c r="C263" s="873"/>
      <c r="D263" s="873"/>
      <c r="E263" s="873"/>
      <c r="F263" s="873"/>
      <c r="G263" s="873"/>
      <c r="H263" s="873"/>
      <c r="I263" s="873"/>
      <c r="J263" s="873"/>
      <c r="K263" s="873"/>
      <c r="L263" s="873"/>
      <c r="M263" s="873"/>
      <c r="N263" s="873"/>
      <c r="O263" s="873"/>
      <c r="P263" s="873"/>
      <c r="Q263" s="873"/>
      <c r="R263" s="919"/>
      <c r="S263" s="873"/>
    </row>
    <row r="264" spans="3:19">
      <c r="C264" s="873"/>
      <c r="D264" s="873"/>
      <c r="E264" s="873"/>
      <c r="F264" s="873"/>
      <c r="G264" s="873"/>
      <c r="H264" s="873"/>
      <c r="I264" s="873"/>
      <c r="J264" s="873"/>
      <c r="K264" s="873"/>
      <c r="L264" s="873"/>
      <c r="M264" s="873"/>
      <c r="N264" s="873"/>
      <c r="O264" s="873"/>
      <c r="P264" s="873"/>
      <c r="Q264" s="873"/>
      <c r="R264" s="919"/>
      <c r="S264" s="873"/>
    </row>
    <row r="265" spans="3:19">
      <c r="C265" s="873"/>
      <c r="D265" s="873"/>
      <c r="E265" s="873"/>
      <c r="F265" s="873"/>
      <c r="G265" s="873"/>
      <c r="H265" s="873"/>
      <c r="I265" s="873"/>
      <c r="J265" s="873"/>
      <c r="K265" s="873"/>
      <c r="L265" s="873"/>
      <c r="M265" s="873"/>
      <c r="N265" s="873"/>
      <c r="O265" s="873"/>
      <c r="P265" s="873"/>
      <c r="Q265" s="873"/>
      <c r="R265" s="919"/>
      <c r="S265" s="873"/>
    </row>
    <row r="266" spans="3:19">
      <c r="C266" s="873"/>
      <c r="D266" s="873"/>
      <c r="E266" s="873"/>
      <c r="F266" s="873"/>
      <c r="G266" s="873"/>
      <c r="H266" s="873"/>
      <c r="I266" s="873"/>
      <c r="J266" s="873"/>
      <c r="K266" s="873"/>
      <c r="L266" s="873"/>
      <c r="M266" s="873"/>
      <c r="N266" s="873"/>
      <c r="O266" s="873"/>
      <c r="P266" s="873"/>
      <c r="Q266" s="873"/>
      <c r="R266" s="919"/>
      <c r="S266" s="873"/>
    </row>
    <row r="267" spans="3:19">
      <c r="C267" s="873"/>
      <c r="D267" s="873"/>
      <c r="E267" s="873"/>
      <c r="F267" s="873"/>
      <c r="G267" s="873"/>
      <c r="H267" s="873"/>
      <c r="I267" s="873"/>
      <c r="J267" s="873"/>
      <c r="K267" s="873"/>
      <c r="L267" s="873"/>
      <c r="M267" s="873"/>
      <c r="N267" s="873"/>
      <c r="O267" s="873"/>
      <c r="P267" s="873"/>
      <c r="Q267" s="873"/>
      <c r="R267" s="919"/>
      <c r="S267" s="873"/>
    </row>
    <row r="268" spans="3:19">
      <c r="C268" s="873"/>
      <c r="D268" s="873"/>
      <c r="E268" s="873"/>
      <c r="F268" s="873"/>
      <c r="G268" s="873"/>
      <c r="H268" s="873"/>
      <c r="I268" s="873"/>
      <c r="J268" s="873"/>
      <c r="K268" s="873"/>
      <c r="L268" s="873"/>
      <c r="M268" s="873"/>
      <c r="N268" s="873"/>
      <c r="O268" s="873"/>
      <c r="P268" s="873"/>
      <c r="Q268" s="873"/>
      <c r="R268" s="919"/>
      <c r="S268" s="873"/>
    </row>
    <row r="269" spans="3:19">
      <c r="C269" s="873"/>
      <c r="D269" s="873"/>
      <c r="E269" s="873"/>
      <c r="F269" s="873"/>
      <c r="G269" s="873"/>
      <c r="H269" s="873"/>
      <c r="I269" s="873"/>
      <c r="J269" s="873"/>
      <c r="K269" s="873"/>
      <c r="L269" s="873"/>
      <c r="M269" s="873"/>
      <c r="N269" s="873"/>
      <c r="O269" s="873"/>
      <c r="P269" s="873"/>
      <c r="Q269" s="873"/>
      <c r="R269" s="919"/>
      <c r="S269" s="873"/>
    </row>
    <row r="270" spans="3:19">
      <c r="C270" s="873"/>
      <c r="D270" s="873"/>
      <c r="E270" s="873"/>
      <c r="F270" s="873"/>
      <c r="G270" s="873"/>
      <c r="H270" s="873"/>
      <c r="I270" s="873"/>
      <c r="J270" s="873"/>
      <c r="K270" s="873"/>
      <c r="L270" s="873"/>
      <c r="M270" s="873"/>
      <c r="N270" s="873"/>
      <c r="O270" s="873"/>
      <c r="P270" s="873"/>
      <c r="Q270" s="873"/>
      <c r="R270" s="919"/>
      <c r="S270" s="873"/>
    </row>
    <row r="271" spans="3:19">
      <c r="C271" s="873"/>
      <c r="D271" s="873"/>
      <c r="E271" s="873"/>
      <c r="F271" s="873"/>
      <c r="G271" s="873"/>
      <c r="H271" s="873"/>
      <c r="I271" s="873"/>
      <c r="J271" s="873"/>
      <c r="K271" s="873"/>
      <c r="L271" s="873"/>
      <c r="M271" s="873"/>
      <c r="N271" s="873"/>
      <c r="O271" s="873"/>
      <c r="P271" s="873"/>
      <c r="Q271" s="873"/>
      <c r="R271" s="919"/>
      <c r="S271" s="873"/>
    </row>
    <row r="272" spans="3:19">
      <c r="C272" s="873"/>
      <c r="D272" s="873"/>
      <c r="E272" s="873"/>
      <c r="F272" s="873"/>
      <c r="G272" s="873"/>
      <c r="H272" s="873"/>
      <c r="I272" s="873"/>
      <c r="J272" s="873"/>
      <c r="K272" s="873"/>
      <c r="L272" s="873"/>
      <c r="M272" s="873"/>
      <c r="N272" s="873"/>
      <c r="O272" s="873"/>
      <c r="P272" s="873"/>
      <c r="Q272" s="873"/>
      <c r="R272" s="919"/>
      <c r="S272" s="873"/>
    </row>
    <row r="273" spans="3:19">
      <c r="C273" s="873"/>
      <c r="D273" s="873"/>
      <c r="E273" s="873"/>
      <c r="F273" s="873"/>
      <c r="G273" s="873"/>
      <c r="H273" s="873"/>
      <c r="I273" s="873"/>
      <c r="J273" s="873"/>
      <c r="K273" s="873"/>
      <c r="L273" s="873"/>
      <c r="M273" s="873"/>
      <c r="N273" s="873"/>
      <c r="O273" s="873"/>
      <c r="P273" s="873"/>
      <c r="Q273" s="873"/>
      <c r="R273" s="919"/>
      <c r="S273" s="873"/>
    </row>
    <row r="274" spans="3:19">
      <c r="C274" s="873"/>
      <c r="D274" s="873"/>
      <c r="E274" s="873"/>
      <c r="F274" s="873"/>
      <c r="G274" s="873"/>
      <c r="H274" s="873"/>
      <c r="I274" s="873"/>
      <c r="J274" s="873"/>
      <c r="K274" s="873"/>
      <c r="L274" s="873"/>
      <c r="M274" s="873"/>
      <c r="N274" s="873"/>
      <c r="O274" s="873"/>
      <c r="P274" s="873"/>
      <c r="Q274" s="873"/>
      <c r="R274" s="919"/>
      <c r="S274" s="873"/>
    </row>
    <row r="275" spans="3:19">
      <c r="C275" s="873"/>
      <c r="D275" s="873"/>
      <c r="E275" s="873"/>
      <c r="F275" s="873"/>
      <c r="G275" s="873"/>
      <c r="H275" s="873"/>
      <c r="I275" s="873"/>
      <c r="J275" s="873"/>
      <c r="K275" s="873"/>
      <c r="L275" s="873"/>
      <c r="M275" s="873"/>
      <c r="N275" s="873"/>
      <c r="O275" s="873"/>
      <c r="P275" s="873"/>
      <c r="Q275" s="873"/>
      <c r="R275" s="919"/>
      <c r="S275" s="873"/>
    </row>
    <row r="276" spans="3:19">
      <c r="C276" s="873"/>
      <c r="D276" s="873"/>
      <c r="E276" s="873"/>
      <c r="F276" s="873"/>
      <c r="G276" s="873"/>
      <c r="H276" s="873"/>
      <c r="I276" s="873"/>
      <c r="J276" s="873"/>
      <c r="K276" s="873"/>
      <c r="L276" s="873"/>
      <c r="M276" s="873"/>
      <c r="N276" s="873"/>
      <c r="O276" s="873"/>
      <c r="P276" s="873"/>
      <c r="Q276" s="873"/>
      <c r="R276" s="919"/>
      <c r="S276" s="873"/>
    </row>
    <row r="277" spans="3:19">
      <c r="C277" s="873"/>
      <c r="D277" s="873"/>
      <c r="E277" s="873"/>
      <c r="F277" s="873"/>
      <c r="G277" s="873"/>
      <c r="H277" s="873"/>
      <c r="I277" s="873"/>
      <c r="J277" s="873"/>
      <c r="K277" s="873"/>
      <c r="L277" s="873"/>
      <c r="M277" s="873"/>
      <c r="N277" s="873"/>
      <c r="O277" s="873"/>
      <c r="P277" s="873"/>
      <c r="Q277" s="873"/>
      <c r="R277" s="919"/>
      <c r="S277" s="873"/>
    </row>
    <row r="278" spans="3:19">
      <c r="C278" s="873"/>
      <c r="D278" s="873"/>
      <c r="E278" s="873"/>
      <c r="F278" s="873"/>
      <c r="G278" s="873"/>
      <c r="H278" s="873"/>
      <c r="I278" s="873"/>
      <c r="J278" s="873"/>
      <c r="K278" s="873"/>
      <c r="L278" s="873"/>
      <c r="M278" s="873"/>
      <c r="N278" s="873"/>
      <c r="O278" s="873"/>
      <c r="P278" s="873"/>
      <c r="Q278" s="873"/>
      <c r="R278" s="919"/>
      <c r="S278" s="873"/>
    </row>
    <row r="279" spans="3:19">
      <c r="C279" s="873"/>
      <c r="D279" s="873"/>
      <c r="E279" s="873"/>
      <c r="F279" s="873"/>
      <c r="G279" s="873"/>
      <c r="H279" s="873"/>
      <c r="I279" s="873"/>
      <c r="J279" s="873"/>
      <c r="K279" s="873"/>
      <c r="L279" s="873"/>
      <c r="M279" s="873"/>
      <c r="N279" s="873"/>
      <c r="O279" s="873"/>
      <c r="P279" s="873"/>
      <c r="Q279" s="873"/>
      <c r="R279" s="919"/>
      <c r="S279" s="873"/>
    </row>
    <row r="280" spans="3:19">
      <c r="C280" s="873"/>
      <c r="D280" s="873"/>
      <c r="E280" s="873"/>
      <c r="F280" s="873"/>
      <c r="G280" s="873"/>
      <c r="H280" s="873"/>
      <c r="I280" s="873"/>
      <c r="J280" s="873"/>
      <c r="K280" s="873"/>
      <c r="L280" s="873"/>
      <c r="M280" s="873"/>
      <c r="N280" s="873"/>
      <c r="O280" s="873"/>
      <c r="P280" s="873"/>
      <c r="Q280" s="873"/>
      <c r="R280" s="919"/>
      <c r="S280" s="873"/>
    </row>
    <row r="281" spans="3:19">
      <c r="C281" s="873"/>
      <c r="D281" s="873"/>
      <c r="E281" s="873"/>
      <c r="F281" s="873"/>
      <c r="G281" s="873"/>
      <c r="H281" s="873"/>
      <c r="I281" s="873"/>
      <c r="J281" s="873"/>
      <c r="K281" s="873"/>
      <c r="L281" s="873"/>
      <c r="M281" s="873"/>
      <c r="N281" s="873"/>
      <c r="O281" s="873"/>
      <c r="P281" s="873"/>
      <c r="Q281" s="873"/>
      <c r="R281" s="919"/>
      <c r="S281" s="873"/>
    </row>
    <row r="282" spans="3:19">
      <c r="C282" s="873"/>
      <c r="D282" s="873"/>
      <c r="E282" s="873"/>
      <c r="F282" s="873"/>
      <c r="G282" s="873"/>
      <c r="H282" s="873"/>
      <c r="I282" s="873"/>
      <c r="J282" s="873"/>
      <c r="K282" s="873"/>
      <c r="L282" s="873"/>
      <c r="M282" s="873"/>
      <c r="N282" s="873"/>
      <c r="O282" s="873"/>
      <c r="P282" s="873"/>
      <c r="Q282" s="873"/>
      <c r="R282" s="919"/>
      <c r="S282" s="873"/>
    </row>
    <row r="283" spans="3:19">
      <c r="C283" s="873"/>
      <c r="D283" s="873"/>
      <c r="E283" s="873"/>
      <c r="F283" s="873"/>
      <c r="G283" s="873"/>
      <c r="H283" s="873"/>
      <c r="I283" s="873"/>
      <c r="J283" s="873"/>
      <c r="K283" s="873"/>
      <c r="L283" s="873"/>
      <c r="M283" s="873"/>
      <c r="N283" s="873"/>
      <c r="O283" s="873"/>
      <c r="P283" s="873"/>
      <c r="Q283" s="873"/>
      <c r="R283" s="919"/>
      <c r="S283" s="873"/>
    </row>
    <row r="284" spans="3:19">
      <c r="C284" s="873"/>
      <c r="D284" s="873"/>
      <c r="E284" s="873"/>
      <c r="F284" s="873"/>
      <c r="G284" s="873"/>
      <c r="H284" s="873"/>
      <c r="I284" s="873"/>
      <c r="J284" s="873"/>
      <c r="K284" s="873"/>
      <c r="L284" s="873"/>
      <c r="M284" s="873"/>
      <c r="N284" s="873"/>
      <c r="O284" s="873"/>
      <c r="P284" s="873"/>
      <c r="Q284" s="873"/>
      <c r="R284" s="919"/>
      <c r="S284" s="873"/>
    </row>
    <row r="285" spans="3:19">
      <c r="C285" s="873"/>
      <c r="D285" s="873"/>
      <c r="E285" s="873"/>
      <c r="F285" s="873"/>
      <c r="G285" s="873"/>
      <c r="H285" s="873"/>
      <c r="I285" s="873"/>
      <c r="J285" s="873"/>
      <c r="K285" s="873"/>
      <c r="L285" s="873"/>
      <c r="M285" s="873"/>
      <c r="N285" s="873"/>
      <c r="O285" s="873"/>
      <c r="P285" s="873"/>
      <c r="Q285" s="873"/>
      <c r="R285" s="919"/>
      <c r="S285" s="873"/>
    </row>
    <row r="286" spans="3:19">
      <c r="C286" s="873"/>
      <c r="D286" s="873"/>
      <c r="E286" s="873"/>
      <c r="F286" s="873"/>
      <c r="G286" s="873"/>
      <c r="H286" s="873"/>
      <c r="I286" s="873"/>
      <c r="J286" s="873"/>
      <c r="K286" s="873"/>
      <c r="L286" s="873"/>
      <c r="M286" s="873"/>
      <c r="N286" s="873"/>
      <c r="O286" s="873"/>
      <c r="P286" s="873"/>
      <c r="Q286" s="873"/>
      <c r="R286" s="919"/>
      <c r="S286" s="873"/>
    </row>
    <row r="287" spans="3:19">
      <c r="C287" s="873"/>
      <c r="D287" s="873"/>
      <c r="E287" s="873"/>
      <c r="F287" s="873"/>
      <c r="G287" s="873"/>
      <c r="H287" s="873"/>
      <c r="I287" s="873"/>
      <c r="J287" s="873"/>
      <c r="K287" s="873"/>
      <c r="L287" s="873"/>
      <c r="M287" s="873"/>
      <c r="N287" s="873"/>
      <c r="O287" s="873"/>
      <c r="P287" s="873"/>
      <c r="Q287" s="873"/>
      <c r="R287" s="919"/>
      <c r="S287" s="873"/>
    </row>
    <row r="288" spans="3:19">
      <c r="C288" s="873"/>
      <c r="D288" s="873"/>
      <c r="E288" s="873"/>
      <c r="F288" s="873"/>
      <c r="G288" s="873"/>
      <c r="H288" s="873"/>
      <c r="I288" s="873"/>
      <c r="J288" s="873"/>
      <c r="K288" s="873"/>
      <c r="L288" s="873"/>
      <c r="M288" s="873"/>
      <c r="N288" s="873"/>
      <c r="O288" s="873"/>
      <c r="P288" s="873"/>
      <c r="Q288" s="873"/>
      <c r="R288" s="919"/>
      <c r="S288" s="873"/>
    </row>
    <row r="289" spans="3:19">
      <c r="C289" s="873"/>
      <c r="D289" s="873"/>
      <c r="E289" s="873"/>
      <c r="F289" s="873"/>
      <c r="G289" s="873"/>
      <c r="H289" s="873"/>
      <c r="I289" s="873"/>
      <c r="J289" s="873"/>
      <c r="K289" s="873"/>
      <c r="L289" s="873"/>
      <c r="M289" s="873"/>
      <c r="N289" s="873"/>
      <c r="O289" s="873"/>
      <c r="P289" s="873"/>
      <c r="Q289" s="873"/>
      <c r="R289" s="919"/>
      <c r="S289" s="873"/>
    </row>
    <row r="290" spans="3:19">
      <c r="C290" s="873"/>
      <c r="D290" s="873"/>
      <c r="E290" s="873"/>
      <c r="F290" s="873"/>
      <c r="G290" s="873"/>
      <c r="H290" s="873"/>
      <c r="I290" s="873"/>
      <c r="J290" s="873"/>
      <c r="K290" s="873"/>
      <c r="L290" s="873"/>
      <c r="M290" s="873"/>
      <c r="N290" s="873"/>
      <c r="O290" s="873"/>
      <c r="P290" s="873"/>
      <c r="Q290" s="873"/>
      <c r="R290" s="919"/>
      <c r="S290" s="873"/>
    </row>
    <row r="291" spans="3:19">
      <c r="C291" s="873"/>
      <c r="D291" s="873"/>
      <c r="E291" s="873"/>
      <c r="F291" s="873"/>
      <c r="G291" s="873"/>
      <c r="H291" s="873"/>
      <c r="I291" s="873"/>
      <c r="J291" s="873"/>
      <c r="K291" s="873"/>
      <c r="L291" s="873"/>
      <c r="M291" s="873"/>
      <c r="N291" s="873"/>
      <c r="O291" s="873"/>
      <c r="P291" s="873"/>
      <c r="Q291" s="873"/>
      <c r="R291" s="919"/>
      <c r="S291" s="873"/>
    </row>
    <row r="292" spans="3:19">
      <c r="C292" s="873"/>
      <c r="D292" s="873"/>
      <c r="E292" s="873"/>
      <c r="F292" s="873"/>
      <c r="G292" s="873"/>
      <c r="H292" s="873"/>
      <c r="I292" s="873"/>
      <c r="J292" s="873"/>
      <c r="K292" s="873"/>
      <c r="L292" s="873"/>
      <c r="M292" s="873"/>
      <c r="N292" s="873"/>
      <c r="O292" s="873"/>
      <c r="P292" s="873"/>
      <c r="Q292" s="873"/>
      <c r="R292" s="919"/>
      <c r="S292" s="873"/>
    </row>
    <row r="293" spans="3:19">
      <c r="C293" s="873"/>
      <c r="D293" s="873"/>
      <c r="E293" s="873"/>
      <c r="F293" s="873"/>
      <c r="G293" s="873"/>
      <c r="H293" s="873"/>
      <c r="I293" s="873"/>
      <c r="J293" s="873"/>
      <c r="K293" s="873"/>
      <c r="L293" s="873"/>
      <c r="M293" s="873"/>
      <c r="N293" s="873"/>
      <c r="O293" s="873"/>
      <c r="P293" s="873"/>
      <c r="Q293" s="873"/>
      <c r="R293" s="919"/>
      <c r="S293" s="873"/>
    </row>
    <row r="294" spans="3:19">
      <c r="C294" s="873"/>
      <c r="D294" s="873"/>
      <c r="E294" s="873"/>
      <c r="F294" s="873"/>
      <c r="G294" s="873"/>
      <c r="H294" s="873"/>
      <c r="I294" s="873"/>
      <c r="J294" s="873"/>
      <c r="K294" s="873"/>
      <c r="L294" s="873"/>
      <c r="M294" s="873"/>
      <c r="N294" s="873"/>
      <c r="O294" s="873"/>
      <c r="P294" s="873"/>
      <c r="Q294" s="873"/>
      <c r="R294" s="919"/>
      <c r="S294" s="873"/>
    </row>
    <row r="295" spans="3:19">
      <c r="C295" s="873"/>
      <c r="D295" s="873"/>
      <c r="E295" s="873"/>
      <c r="F295" s="873"/>
      <c r="G295" s="873"/>
      <c r="H295" s="873"/>
      <c r="I295" s="873"/>
      <c r="J295" s="873"/>
      <c r="K295" s="873"/>
      <c r="L295" s="873"/>
      <c r="M295" s="873"/>
      <c r="N295" s="873"/>
      <c r="O295" s="873"/>
      <c r="P295" s="873"/>
      <c r="Q295" s="873"/>
      <c r="R295" s="919"/>
      <c r="S295" s="873"/>
    </row>
    <row r="296" spans="3:19">
      <c r="C296" s="873"/>
      <c r="D296" s="873"/>
      <c r="E296" s="873"/>
      <c r="F296" s="873"/>
      <c r="G296" s="873"/>
      <c r="H296" s="873"/>
      <c r="I296" s="873"/>
      <c r="J296" s="873"/>
      <c r="K296" s="873"/>
      <c r="L296" s="873"/>
      <c r="M296" s="873"/>
      <c r="N296" s="873"/>
      <c r="O296" s="873"/>
      <c r="P296" s="873"/>
      <c r="Q296" s="873"/>
      <c r="R296" s="919"/>
      <c r="S296" s="873"/>
    </row>
    <row r="297" spans="3:19">
      <c r="C297" s="873"/>
      <c r="D297" s="873"/>
      <c r="E297" s="873"/>
      <c r="F297" s="873"/>
      <c r="G297" s="873"/>
      <c r="H297" s="873"/>
      <c r="I297" s="873"/>
      <c r="J297" s="873"/>
      <c r="K297" s="873"/>
      <c r="L297" s="873"/>
      <c r="M297" s="873"/>
      <c r="N297" s="873"/>
      <c r="O297" s="873"/>
      <c r="P297" s="873"/>
      <c r="Q297" s="873"/>
      <c r="R297" s="919"/>
      <c r="S297" s="873"/>
    </row>
    <row r="298" spans="3:19">
      <c r="C298" s="873"/>
      <c r="D298" s="873"/>
      <c r="E298" s="873"/>
      <c r="F298" s="873"/>
      <c r="G298" s="873"/>
      <c r="H298" s="873"/>
      <c r="I298" s="873"/>
      <c r="J298" s="873"/>
      <c r="K298" s="873"/>
      <c r="L298" s="873"/>
      <c r="M298" s="873"/>
      <c r="N298" s="873"/>
      <c r="O298" s="873"/>
      <c r="P298" s="873"/>
      <c r="Q298" s="873"/>
      <c r="R298" s="919"/>
      <c r="S298" s="873"/>
    </row>
    <row r="299" spans="3:19">
      <c r="C299" s="873"/>
      <c r="D299" s="873"/>
      <c r="E299" s="873"/>
      <c r="F299" s="873"/>
      <c r="G299" s="873"/>
      <c r="H299" s="873"/>
      <c r="I299" s="873"/>
      <c r="J299" s="873"/>
      <c r="K299" s="873"/>
      <c r="L299" s="873"/>
      <c r="M299" s="873"/>
      <c r="N299" s="873"/>
      <c r="O299" s="873"/>
      <c r="P299" s="873"/>
      <c r="Q299" s="873"/>
      <c r="R299" s="919"/>
      <c r="S299" s="873"/>
    </row>
    <row r="300" spans="3:19">
      <c r="C300" s="873"/>
      <c r="D300" s="873"/>
      <c r="E300" s="873"/>
      <c r="F300" s="873"/>
      <c r="G300" s="873"/>
      <c r="H300" s="873"/>
      <c r="I300" s="873"/>
      <c r="J300" s="873"/>
      <c r="K300" s="873"/>
      <c r="L300" s="873"/>
      <c r="M300" s="873"/>
      <c r="N300" s="873"/>
      <c r="O300" s="873"/>
      <c r="P300" s="873"/>
      <c r="Q300" s="873"/>
      <c r="R300" s="919"/>
      <c r="S300" s="873"/>
    </row>
    <row r="301" spans="3:19">
      <c r="C301" s="873"/>
      <c r="D301" s="873"/>
      <c r="E301" s="873"/>
      <c r="F301" s="873"/>
      <c r="G301" s="873"/>
      <c r="H301" s="873"/>
      <c r="I301" s="873"/>
      <c r="J301" s="873"/>
      <c r="K301" s="873"/>
      <c r="L301" s="873"/>
      <c r="M301" s="873"/>
      <c r="N301" s="873"/>
      <c r="O301" s="873"/>
      <c r="P301" s="873"/>
      <c r="Q301" s="873"/>
      <c r="R301" s="919"/>
      <c r="S301" s="873"/>
    </row>
    <row r="302" spans="3:19">
      <c r="C302" s="873"/>
      <c r="D302" s="873"/>
      <c r="E302" s="873"/>
      <c r="F302" s="873"/>
      <c r="G302" s="873"/>
      <c r="H302" s="873"/>
      <c r="I302" s="873"/>
      <c r="J302" s="873"/>
      <c r="K302" s="873"/>
      <c r="L302" s="873"/>
      <c r="M302" s="873"/>
      <c r="N302" s="873"/>
      <c r="O302" s="873"/>
      <c r="P302" s="873"/>
      <c r="Q302" s="873"/>
      <c r="R302" s="919"/>
      <c r="S302" s="873"/>
    </row>
    <row r="303" spans="3:19">
      <c r="C303" s="873"/>
      <c r="D303" s="873"/>
      <c r="E303" s="873"/>
      <c r="F303" s="873"/>
      <c r="G303" s="873"/>
      <c r="H303" s="873"/>
      <c r="I303" s="873"/>
      <c r="J303" s="873"/>
      <c r="K303" s="873"/>
      <c r="L303" s="873"/>
      <c r="M303" s="873"/>
      <c r="N303" s="873"/>
      <c r="O303" s="873"/>
      <c r="P303" s="873"/>
      <c r="Q303" s="873"/>
      <c r="R303" s="919"/>
      <c r="S303" s="873"/>
    </row>
    <row r="304" spans="3:19">
      <c r="C304" s="873"/>
      <c r="D304" s="873"/>
      <c r="E304" s="873"/>
      <c r="F304" s="873"/>
      <c r="G304" s="873"/>
      <c r="H304" s="873"/>
      <c r="I304" s="873"/>
      <c r="J304" s="873"/>
      <c r="K304" s="873"/>
      <c r="L304" s="873"/>
      <c r="M304" s="873"/>
      <c r="N304" s="873"/>
      <c r="O304" s="873"/>
      <c r="P304" s="873"/>
      <c r="Q304" s="873"/>
      <c r="R304" s="919"/>
      <c r="S304" s="873"/>
    </row>
    <row r="305" spans="3:19">
      <c r="C305" s="873"/>
      <c r="D305" s="873"/>
      <c r="E305" s="873"/>
      <c r="F305" s="873"/>
      <c r="G305" s="873"/>
      <c r="H305" s="873"/>
      <c r="I305" s="873"/>
      <c r="J305" s="873"/>
      <c r="K305" s="873"/>
      <c r="L305" s="873"/>
      <c r="M305" s="873"/>
      <c r="N305" s="873"/>
      <c r="O305" s="873"/>
      <c r="P305" s="873"/>
      <c r="Q305" s="873"/>
      <c r="R305" s="919"/>
      <c r="S305" s="873"/>
    </row>
    <row r="306" spans="3:19">
      <c r="C306" s="873"/>
      <c r="D306" s="873"/>
      <c r="E306" s="873"/>
      <c r="F306" s="873"/>
      <c r="G306" s="873"/>
      <c r="H306" s="873"/>
      <c r="I306" s="873"/>
      <c r="J306" s="873"/>
      <c r="K306" s="873"/>
      <c r="L306" s="873"/>
      <c r="M306" s="873"/>
      <c r="N306" s="873"/>
      <c r="O306" s="873"/>
      <c r="P306" s="873"/>
      <c r="Q306" s="873"/>
      <c r="R306" s="919"/>
      <c r="S306" s="873"/>
    </row>
    <row r="307" spans="3:19">
      <c r="C307" s="873"/>
      <c r="D307" s="873"/>
      <c r="E307" s="873"/>
      <c r="F307" s="873"/>
      <c r="G307" s="873"/>
      <c r="H307" s="873"/>
      <c r="I307" s="873"/>
      <c r="J307" s="873"/>
      <c r="K307" s="873"/>
      <c r="L307" s="873"/>
      <c r="M307" s="873"/>
      <c r="N307" s="873"/>
      <c r="O307" s="873"/>
      <c r="P307" s="873"/>
      <c r="Q307" s="873"/>
      <c r="R307" s="919"/>
      <c r="S307" s="873"/>
    </row>
    <row r="308" spans="3:19">
      <c r="C308" s="873"/>
      <c r="D308" s="873"/>
      <c r="E308" s="873"/>
      <c r="F308" s="873"/>
      <c r="G308" s="873"/>
      <c r="H308" s="873"/>
      <c r="I308" s="873"/>
      <c r="J308" s="873"/>
      <c r="K308" s="873"/>
      <c r="L308" s="873"/>
      <c r="M308" s="873"/>
      <c r="N308" s="873"/>
      <c r="O308" s="873"/>
      <c r="P308" s="873"/>
      <c r="Q308" s="873"/>
      <c r="R308" s="919"/>
      <c r="S308" s="873"/>
    </row>
    <row r="309" spans="3:19">
      <c r="C309" s="873"/>
      <c r="D309" s="873"/>
      <c r="E309" s="873"/>
      <c r="F309" s="873"/>
      <c r="G309" s="873"/>
      <c r="H309" s="873"/>
      <c r="I309" s="873"/>
      <c r="J309" s="873"/>
      <c r="K309" s="873"/>
      <c r="L309" s="873"/>
      <c r="M309" s="873"/>
      <c r="N309" s="873"/>
      <c r="O309" s="873"/>
      <c r="P309" s="873"/>
      <c r="Q309" s="873"/>
      <c r="R309" s="919"/>
      <c r="S309" s="873"/>
    </row>
    <row r="310" spans="3:19">
      <c r="C310" s="873"/>
      <c r="D310" s="873"/>
      <c r="E310" s="873"/>
      <c r="F310" s="873"/>
      <c r="G310" s="873"/>
      <c r="H310" s="873"/>
      <c r="I310" s="873"/>
      <c r="J310" s="873"/>
      <c r="K310" s="873"/>
      <c r="L310" s="873"/>
      <c r="M310" s="873"/>
      <c r="N310" s="873"/>
      <c r="O310" s="873"/>
      <c r="P310" s="873"/>
      <c r="Q310" s="873"/>
      <c r="R310" s="919"/>
      <c r="S310" s="873"/>
    </row>
    <row r="311" spans="3:19">
      <c r="C311" s="873"/>
      <c r="D311" s="873"/>
      <c r="E311" s="873"/>
      <c r="F311" s="873"/>
      <c r="G311" s="873"/>
      <c r="H311" s="873"/>
      <c r="I311" s="873"/>
      <c r="J311" s="873"/>
      <c r="K311" s="873"/>
      <c r="L311" s="873"/>
      <c r="M311" s="873"/>
      <c r="N311" s="873"/>
      <c r="O311" s="873"/>
      <c r="P311" s="873"/>
      <c r="Q311" s="873"/>
      <c r="R311" s="919"/>
      <c r="S311" s="873"/>
    </row>
    <row r="312" spans="3:19">
      <c r="C312" s="873"/>
      <c r="D312" s="873"/>
      <c r="E312" s="873"/>
      <c r="F312" s="873"/>
      <c r="G312" s="873"/>
      <c r="H312" s="873"/>
      <c r="I312" s="873"/>
      <c r="J312" s="873"/>
      <c r="K312" s="873"/>
      <c r="L312" s="873"/>
      <c r="M312" s="873"/>
      <c r="N312" s="873"/>
      <c r="O312" s="873"/>
      <c r="P312" s="873"/>
      <c r="Q312" s="873"/>
      <c r="R312" s="919"/>
      <c r="S312" s="873"/>
    </row>
    <row r="313" spans="3:19">
      <c r="C313" s="873"/>
      <c r="D313" s="873"/>
      <c r="E313" s="873"/>
      <c r="F313" s="873"/>
      <c r="G313" s="873"/>
      <c r="H313" s="873"/>
      <c r="I313" s="873"/>
      <c r="J313" s="873"/>
      <c r="K313" s="873"/>
      <c r="L313" s="873"/>
      <c r="M313" s="873"/>
      <c r="N313" s="873"/>
      <c r="O313" s="873"/>
      <c r="P313" s="873"/>
      <c r="Q313" s="873"/>
      <c r="R313" s="919"/>
      <c r="S313" s="873"/>
    </row>
    <row r="314" spans="3:19">
      <c r="C314" s="873"/>
      <c r="D314" s="873"/>
      <c r="E314" s="873"/>
      <c r="F314" s="873"/>
      <c r="G314" s="873"/>
      <c r="H314" s="873"/>
      <c r="I314" s="873"/>
      <c r="J314" s="873"/>
      <c r="K314" s="873"/>
      <c r="L314" s="873"/>
      <c r="M314" s="873"/>
      <c r="N314" s="873"/>
      <c r="O314" s="873"/>
      <c r="P314" s="873"/>
      <c r="Q314" s="873"/>
      <c r="R314" s="919"/>
      <c r="S314" s="873"/>
    </row>
    <row r="315" spans="3:19">
      <c r="C315" s="873"/>
      <c r="D315" s="873"/>
      <c r="E315" s="873"/>
      <c r="F315" s="873"/>
      <c r="G315" s="873"/>
      <c r="H315" s="873"/>
      <c r="I315" s="873"/>
      <c r="J315" s="873"/>
      <c r="K315" s="873"/>
      <c r="L315" s="873"/>
      <c r="M315" s="873"/>
      <c r="N315" s="873"/>
      <c r="O315" s="873"/>
      <c r="P315" s="873"/>
      <c r="Q315" s="873"/>
      <c r="R315" s="919"/>
      <c r="S315" s="873"/>
    </row>
    <row r="316" spans="3:19">
      <c r="C316" s="873"/>
      <c r="D316" s="873"/>
      <c r="E316" s="873"/>
      <c r="F316" s="873"/>
      <c r="G316" s="873"/>
      <c r="H316" s="873"/>
      <c r="I316" s="873"/>
      <c r="J316" s="873"/>
      <c r="K316" s="873"/>
      <c r="L316" s="873"/>
      <c r="M316" s="873"/>
      <c r="N316" s="873"/>
      <c r="O316" s="873"/>
      <c r="P316" s="873"/>
      <c r="Q316" s="873"/>
      <c r="R316" s="919"/>
      <c r="S316" s="873"/>
    </row>
    <row r="317" spans="3:19">
      <c r="C317" s="873"/>
      <c r="D317" s="873"/>
      <c r="E317" s="873"/>
      <c r="F317" s="873"/>
      <c r="G317" s="873"/>
      <c r="H317" s="873"/>
      <c r="I317" s="873"/>
      <c r="J317" s="873"/>
      <c r="K317" s="873"/>
      <c r="L317" s="873"/>
      <c r="M317" s="873"/>
      <c r="N317" s="873"/>
      <c r="O317" s="873"/>
      <c r="P317" s="873"/>
      <c r="Q317" s="873"/>
      <c r="R317" s="919"/>
      <c r="S317" s="873"/>
    </row>
    <row r="318" spans="3:19">
      <c r="C318" s="873"/>
      <c r="D318" s="873"/>
      <c r="E318" s="873"/>
      <c r="F318" s="873"/>
      <c r="G318" s="873"/>
      <c r="H318" s="873"/>
      <c r="I318" s="873"/>
      <c r="J318" s="873"/>
      <c r="K318" s="873"/>
      <c r="L318" s="873"/>
      <c r="M318" s="873"/>
      <c r="N318" s="873"/>
      <c r="O318" s="873"/>
      <c r="P318" s="873"/>
      <c r="Q318" s="873"/>
      <c r="R318" s="919"/>
      <c r="S318" s="873"/>
    </row>
    <row r="319" spans="3:19">
      <c r="C319" s="873"/>
      <c r="D319" s="873"/>
      <c r="E319" s="873"/>
      <c r="F319" s="873"/>
      <c r="G319" s="873"/>
      <c r="H319" s="873"/>
      <c r="I319" s="873"/>
      <c r="J319" s="873"/>
      <c r="K319" s="873"/>
      <c r="L319" s="873"/>
      <c r="M319" s="873"/>
      <c r="N319" s="873"/>
      <c r="O319" s="873"/>
      <c r="P319" s="873"/>
      <c r="Q319" s="873"/>
      <c r="R319" s="919"/>
      <c r="S319" s="873"/>
    </row>
    <row r="320" spans="3:19">
      <c r="C320" s="873"/>
      <c r="D320" s="873"/>
      <c r="E320" s="873"/>
      <c r="F320" s="873"/>
      <c r="G320" s="873"/>
      <c r="H320" s="873"/>
      <c r="I320" s="873"/>
      <c r="J320" s="873"/>
      <c r="K320" s="873"/>
      <c r="L320" s="873"/>
      <c r="M320" s="873"/>
      <c r="N320" s="873"/>
      <c r="O320" s="873"/>
      <c r="P320" s="873"/>
      <c r="Q320" s="873"/>
      <c r="R320" s="919"/>
      <c r="S320" s="873"/>
    </row>
    <row r="321" spans="3:19">
      <c r="C321" s="873"/>
      <c r="D321" s="873"/>
      <c r="E321" s="873"/>
      <c r="F321" s="873"/>
      <c r="G321" s="873"/>
      <c r="H321" s="873"/>
      <c r="I321" s="873"/>
      <c r="J321" s="873"/>
      <c r="K321" s="873"/>
      <c r="L321" s="873"/>
      <c r="M321" s="873"/>
      <c r="N321" s="873"/>
      <c r="O321" s="873"/>
      <c r="P321" s="873"/>
      <c r="Q321" s="873"/>
      <c r="R321" s="919"/>
      <c r="S321" s="873"/>
    </row>
    <row r="322" spans="3:19">
      <c r="C322" s="873"/>
      <c r="D322" s="873"/>
      <c r="E322" s="873"/>
      <c r="F322" s="873"/>
      <c r="G322" s="873"/>
      <c r="H322" s="873"/>
      <c r="I322" s="873"/>
      <c r="J322" s="873"/>
      <c r="K322" s="873"/>
      <c r="L322" s="873"/>
      <c r="M322" s="873"/>
      <c r="N322" s="873"/>
      <c r="O322" s="873"/>
      <c r="P322" s="873"/>
      <c r="Q322" s="873"/>
      <c r="R322" s="919"/>
      <c r="S322" s="873"/>
    </row>
    <row r="323" spans="3:19">
      <c r="C323" s="873"/>
      <c r="D323" s="873"/>
      <c r="E323" s="873"/>
      <c r="F323" s="873"/>
      <c r="G323" s="873"/>
      <c r="H323" s="873"/>
      <c r="I323" s="873"/>
      <c r="J323" s="873"/>
      <c r="K323" s="873"/>
      <c r="L323" s="873"/>
      <c r="M323" s="873"/>
      <c r="N323" s="873"/>
      <c r="O323" s="873"/>
      <c r="P323" s="873"/>
      <c r="Q323" s="873"/>
      <c r="R323" s="919"/>
      <c r="S323" s="873"/>
    </row>
    <row r="324" spans="3:19">
      <c r="C324" s="873"/>
      <c r="D324" s="873"/>
      <c r="E324" s="873"/>
      <c r="F324" s="873"/>
      <c r="G324" s="873"/>
      <c r="H324" s="873"/>
      <c r="I324" s="873"/>
      <c r="J324" s="873"/>
      <c r="K324" s="873"/>
      <c r="L324" s="873"/>
      <c r="M324" s="873"/>
      <c r="N324" s="873"/>
      <c r="O324" s="873"/>
      <c r="P324" s="873"/>
      <c r="Q324" s="873"/>
      <c r="R324" s="919"/>
      <c r="S324" s="873"/>
    </row>
    <row r="325" spans="3:19">
      <c r="C325" s="873"/>
      <c r="D325" s="873"/>
      <c r="E325" s="873"/>
      <c r="F325" s="873"/>
      <c r="G325" s="873"/>
      <c r="H325" s="873"/>
      <c r="I325" s="873"/>
      <c r="J325" s="873"/>
      <c r="K325" s="873"/>
      <c r="L325" s="873"/>
      <c r="M325" s="873"/>
      <c r="N325" s="873"/>
      <c r="O325" s="873"/>
      <c r="P325" s="873"/>
      <c r="Q325" s="873"/>
      <c r="R325" s="919"/>
      <c r="S325" s="873"/>
    </row>
    <row r="326" spans="3:19">
      <c r="C326" s="873"/>
      <c r="D326" s="873"/>
      <c r="E326" s="873"/>
      <c r="F326" s="873"/>
      <c r="G326" s="873"/>
      <c r="H326" s="873"/>
      <c r="I326" s="873"/>
      <c r="J326" s="873"/>
      <c r="K326" s="873"/>
      <c r="L326" s="873"/>
      <c r="M326" s="873"/>
      <c r="N326" s="873"/>
      <c r="O326" s="873"/>
      <c r="P326" s="873"/>
      <c r="Q326" s="873"/>
      <c r="R326" s="919"/>
      <c r="S326" s="873"/>
    </row>
    <row r="327" spans="3:19">
      <c r="C327" s="873"/>
      <c r="D327" s="873"/>
      <c r="E327" s="873"/>
      <c r="F327" s="873"/>
      <c r="G327" s="873"/>
      <c r="H327" s="873"/>
      <c r="I327" s="873"/>
      <c r="J327" s="873"/>
      <c r="K327" s="873"/>
      <c r="L327" s="873"/>
      <c r="M327" s="873"/>
      <c r="N327" s="873"/>
      <c r="O327" s="873"/>
      <c r="P327" s="873"/>
      <c r="Q327" s="873"/>
      <c r="R327" s="919"/>
      <c r="S327" s="873"/>
    </row>
    <row r="328" spans="3:19">
      <c r="C328" s="873"/>
      <c r="D328" s="873"/>
      <c r="E328" s="873"/>
      <c r="F328" s="873"/>
      <c r="G328" s="873"/>
      <c r="H328" s="873"/>
      <c r="I328" s="873"/>
      <c r="J328" s="873"/>
      <c r="K328" s="873"/>
      <c r="L328" s="873"/>
      <c r="M328" s="873"/>
      <c r="N328" s="873"/>
      <c r="O328" s="873"/>
      <c r="P328" s="873"/>
      <c r="Q328" s="873"/>
      <c r="R328" s="919"/>
      <c r="S328" s="873"/>
    </row>
    <row r="329" spans="3:19">
      <c r="C329" s="873"/>
      <c r="D329" s="873"/>
      <c r="E329" s="873"/>
      <c r="F329" s="873"/>
      <c r="G329" s="873"/>
      <c r="H329" s="873"/>
      <c r="I329" s="873"/>
      <c r="J329" s="873"/>
      <c r="K329" s="873"/>
      <c r="L329" s="873"/>
      <c r="M329" s="873"/>
      <c r="N329" s="873"/>
      <c r="O329" s="873"/>
      <c r="P329" s="873"/>
      <c r="Q329" s="873"/>
      <c r="R329" s="919"/>
      <c r="S329" s="873"/>
    </row>
    <row r="330" spans="3:19">
      <c r="C330" s="873"/>
      <c r="D330" s="873"/>
      <c r="E330" s="873"/>
      <c r="F330" s="873"/>
      <c r="G330" s="873"/>
      <c r="H330" s="873"/>
      <c r="I330" s="873"/>
      <c r="J330" s="873"/>
      <c r="K330" s="873"/>
      <c r="L330" s="873"/>
      <c r="M330" s="873"/>
      <c r="N330" s="873"/>
      <c r="O330" s="873"/>
      <c r="P330" s="873"/>
      <c r="Q330" s="873"/>
      <c r="R330" s="919"/>
      <c r="S330" s="873"/>
    </row>
    <row r="331" spans="3:19">
      <c r="C331" s="873"/>
      <c r="D331" s="873"/>
      <c r="E331" s="873"/>
      <c r="F331" s="873"/>
      <c r="G331" s="873"/>
      <c r="H331" s="873"/>
      <c r="I331" s="873"/>
      <c r="J331" s="873"/>
      <c r="K331" s="873"/>
      <c r="L331" s="873"/>
      <c r="M331" s="873"/>
      <c r="N331" s="873"/>
      <c r="O331" s="873"/>
      <c r="P331" s="873"/>
      <c r="Q331" s="873"/>
      <c r="R331" s="919"/>
      <c r="S331" s="873"/>
    </row>
    <row r="332" spans="3:19">
      <c r="C332" s="873"/>
      <c r="D332" s="873"/>
      <c r="E332" s="873"/>
      <c r="F332" s="873"/>
      <c r="G332" s="873"/>
      <c r="H332" s="873"/>
      <c r="I332" s="873"/>
      <c r="J332" s="873"/>
      <c r="K332" s="873"/>
      <c r="L332" s="873"/>
      <c r="M332" s="873"/>
      <c r="N332" s="873"/>
      <c r="O332" s="873"/>
      <c r="P332" s="873"/>
      <c r="Q332" s="873"/>
      <c r="R332" s="919"/>
      <c r="S332" s="873"/>
    </row>
    <row r="333" spans="3:19">
      <c r="C333" s="873"/>
      <c r="D333" s="873"/>
      <c r="E333" s="873"/>
      <c r="F333" s="873"/>
      <c r="G333" s="873"/>
      <c r="H333" s="873"/>
      <c r="I333" s="873"/>
      <c r="J333" s="873"/>
      <c r="K333" s="873"/>
      <c r="L333" s="873"/>
      <c r="M333" s="873"/>
      <c r="N333" s="873"/>
      <c r="O333" s="873"/>
      <c r="P333" s="873"/>
      <c r="Q333" s="873"/>
      <c r="R333" s="919"/>
      <c r="S333" s="873"/>
    </row>
    <row r="334" spans="3:19">
      <c r="C334" s="873"/>
      <c r="D334" s="873"/>
      <c r="E334" s="873"/>
      <c r="F334" s="873"/>
      <c r="G334" s="873"/>
      <c r="H334" s="873"/>
      <c r="I334" s="873"/>
      <c r="J334" s="873"/>
      <c r="K334" s="873"/>
      <c r="L334" s="873"/>
      <c r="M334" s="873"/>
      <c r="N334" s="873"/>
      <c r="O334" s="873"/>
      <c r="P334" s="873"/>
      <c r="Q334" s="873"/>
      <c r="R334" s="919"/>
      <c r="S334" s="873"/>
    </row>
    <row r="335" spans="3:19">
      <c r="C335" s="873"/>
      <c r="D335" s="873"/>
      <c r="E335" s="873"/>
      <c r="F335" s="873"/>
      <c r="G335" s="873"/>
      <c r="H335" s="873"/>
      <c r="I335" s="873"/>
      <c r="J335" s="873"/>
      <c r="K335" s="873"/>
      <c r="L335" s="873"/>
      <c r="M335" s="873"/>
      <c r="N335" s="873"/>
      <c r="O335" s="873"/>
      <c r="P335" s="873"/>
      <c r="Q335" s="873"/>
      <c r="R335" s="919"/>
      <c r="S335" s="873"/>
    </row>
    <row r="336" spans="3:19">
      <c r="C336" s="873"/>
      <c r="D336" s="873"/>
      <c r="E336" s="873"/>
      <c r="F336" s="873"/>
      <c r="G336" s="873"/>
      <c r="H336" s="873"/>
      <c r="I336" s="873"/>
      <c r="J336" s="873"/>
      <c r="K336" s="873"/>
      <c r="L336" s="873"/>
      <c r="M336" s="873"/>
      <c r="N336" s="873"/>
      <c r="O336" s="873"/>
      <c r="P336" s="873"/>
      <c r="Q336" s="873"/>
      <c r="R336" s="919"/>
      <c r="S336" s="873"/>
    </row>
  </sheetData>
  <mergeCells count="9">
    <mergeCell ref="C72:D72"/>
    <mergeCell ref="C70:Q70"/>
    <mergeCell ref="C71:Q71"/>
    <mergeCell ref="E1:Q1"/>
    <mergeCell ref="P3:Q3"/>
    <mergeCell ref="C34:D34"/>
    <mergeCell ref="C56:D56"/>
    <mergeCell ref="E6:G6"/>
    <mergeCell ref="H6:Q6"/>
  </mergeCells>
  <conditionalFormatting sqref="E7:Q7">
    <cfRule type="cellIs" dxfId="0"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O74"/>
  <sheetViews>
    <sheetView zoomScaleNormal="100" workbookViewId="0"/>
  </sheetViews>
  <sheetFormatPr defaultRowHeight="12.75"/>
  <cols>
    <col min="1" max="1" width="1" style="132" customWidth="1"/>
    <col min="2" max="2" width="2.5703125" style="132" customWidth="1"/>
    <col min="3" max="3" width="1" style="132" customWidth="1"/>
    <col min="4" max="4" width="16.28515625" style="132" customWidth="1"/>
    <col min="5" max="9" width="15.5703125" style="132" customWidth="1"/>
    <col min="10" max="10" width="2.5703125" style="132" customWidth="1"/>
    <col min="11" max="11" width="1" style="132" customWidth="1"/>
    <col min="12" max="12" width="9.140625" style="265"/>
    <col min="13" max="234" width="9.140625" style="132"/>
    <col min="235" max="235" width="1" style="132" customWidth="1"/>
    <col min="236" max="236" width="2.5703125" style="132" customWidth="1"/>
    <col min="237" max="237" width="2.42578125" style="132" customWidth="1"/>
    <col min="238" max="238" width="11.42578125" style="132" customWidth="1"/>
    <col min="239" max="239" width="1.140625" style="132" customWidth="1"/>
    <col min="240" max="240" width="12.85546875" style="132" customWidth="1"/>
    <col min="241" max="241" width="1.140625" style="132" customWidth="1"/>
    <col min="242" max="243" width="12.85546875" style="132" customWidth="1"/>
    <col min="244" max="244" width="1.140625" style="132" customWidth="1"/>
    <col min="245" max="247" width="12.85546875" style="132" customWidth="1"/>
    <col min="248" max="248" width="0.85546875" style="132" customWidth="1"/>
    <col min="249" max="249" width="2.5703125" style="132" customWidth="1"/>
    <col min="250" max="250" width="1" style="132" customWidth="1"/>
    <col min="251" max="490" width="9.140625" style="132"/>
    <col min="491" max="491" width="1" style="132" customWidth="1"/>
    <col min="492" max="492" width="2.5703125" style="132" customWidth="1"/>
    <col min="493" max="493" width="2.42578125" style="132" customWidth="1"/>
    <col min="494" max="494" width="11.42578125" style="132" customWidth="1"/>
    <col min="495" max="495" width="1.140625" style="132" customWidth="1"/>
    <col min="496" max="496" width="12.85546875" style="132" customWidth="1"/>
    <col min="497" max="497" width="1.140625" style="132" customWidth="1"/>
    <col min="498" max="499" width="12.85546875" style="132" customWidth="1"/>
    <col min="500" max="500" width="1.140625" style="132" customWidth="1"/>
    <col min="501" max="503" width="12.85546875" style="132" customWidth="1"/>
    <col min="504" max="504" width="0.85546875" style="132" customWidth="1"/>
    <col min="505" max="505" width="2.5703125" style="132" customWidth="1"/>
    <col min="506" max="506" width="1" style="132" customWidth="1"/>
    <col min="507" max="746" width="9.140625" style="132"/>
    <col min="747" max="747" width="1" style="132" customWidth="1"/>
    <col min="748" max="748" width="2.5703125" style="132" customWidth="1"/>
    <col min="749" max="749" width="2.42578125" style="132" customWidth="1"/>
    <col min="750" max="750" width="11.42578125" style="132" customWidth="1"/>
    <col min="751" max="751" width="1.140625" style="132" customWidth="1"/>
    <col min="752" max="752" width="12.85546875" style="132" customWidth="1"/>
    <col min="753" max="753" width="1.140625" style="132" customWidth="1"/>
    <col min="754" max="755" width="12.85546875" style="132" customWidth="1"/>
    <col min="756" max="756" width="1.140625" style="132" customWidth="1"/>
    <col min="757" max="759" width="12.85546875" style="132" customWidth="1"/>
    <col min="760" max="760" width="0.85546875" style="132" customWidth="1"/>
    <col min="761" max="761" width="2.5703125" style="132" customWidth="1"/>
    <col min="762" max="762" width="1" style="132" customWidth="1"/>
    <col min="763" max="1002" width="9.140625" style="132"/>
    <col min="1003" max="1003" width="1" style="132" customWidth="1"/>
    <col min="1004" max="1004" width="2.5703125" style="132" customWidth="1"/>
    <col min="1005" max="1005" width="2.42578125" style="132" customWidth="1"/>
    <col min="1006" max="1006" width="11.42578125" style="132" customWidth="1"/>
    <col min="1007" max="1007" width="1.140625" style="132" customWidth="1"/>
    <col min="1008" max="1008" width="12.85546875" style="132" customWidth="1"/>
    <col min="1009" max="1009" width="1.140625" style="132" customWidth="1"/>
    <col min="1010" max="1011" width="12.85546875" style="132" customWidth="1"/>
    <col min="1012" max="1012" width="1.140625" style="132" customWidth="1"/>
    <col min="1013" max="1015" width="12.85546875" style="132" customWidth="1"/>
    <col min="1016" max="1016" width="0.85546875" style="132" customWidth="1"/>
    <col min="1017" max="1017" width="2.5703125" style="132" customWidth="1"/>
    <col min="1018" max="1018" width="1" style="132" customWidth="1"/>
    <col min="1019" max="1258" width="9.140625" style="132"/>
    <col min="1259" max="1259" width="1" style="132" customWidth="1"/>
    <col min="1260" max="1260" width="2.5703125" style="132" customWidth="1"/>
    <col min="1261" max="1261" width="2.42578125" style="132" customWidth="1"/>
    <col min="1262" max="1262" width="11.42578125" style="132" customWidth="1"/>
    <col min="1263" max="1263" width="1.140625" style="132" customWidth="1"/>
    <col min="1264" max="1264" width="12.85546875" style="132" customWidth="1"/>
    <col min="1265" max="1265" width="1.140625" style="132" customWidth="1"/>
    <col min="1266" max="1267" width="12.85546875" style="132" customWidth="1"/>
    <col min="1268" max="1268" width="1.140625" style="132" customWidth="1"/>
    <col min="1269" max="1271" width="12.85546875" style="132" customWidth="1"/>
    <col min="1272" max="1272" width="0.85546875" style="132" customWidth="1"/>
    <col min="1273" max="1273" width="2.5703125" style="132" customWidth="1"/>
    <col min="1274" max="1274" width="1" style="132" customWidth="1"/>
    <col min="1275" max="1514" width="9.140625" style="132"/>
    <col min="1515" max="1515" width="1" style="132" customWidth="1"/>
    <col min="1516" max="1516" width="2.5703125" style="132" customWidth="1"/>
    <col min="1517" max="1517" width="2.42578125" style="132" customWidth="1"/>
    <col min="1518" max="1518" width="11.42578125" style="132" customWidth="1"/>
    <col min="1519" max="1519" width="1.140625" style="132" customWidth="1"/>
    <col min="1520" max="1520" width="12.85546875" style="132" customWidth="1"/>
    <col min="1521" max="1521" width="1.140625" style="132" customWidth="1"/>
    <col min="1522" max="1523" width="12.85546875" style="132" customWidth="1"/>
    <col min="1524" max="1524" width="1.140625" style="132" customWidth="1"/>
    <col min="1525" max="1527" width="12.85546875" style="132" customWidth="1"/>
    <col min="1528" max="1528" width="0.85546875" style="132" customWidth="1"/>
    <col min="1529" max="1529" width="2.5703125" style="132" customWidth="1"/>
    <col min="1530" max="1530" width="1" style="132" customWidth="1"/>
    <col min="1531" max="1770" width="9.140625" style="132"/>
    <col min="1771" max="1771" width="1" style="132" customWidth="1"/>
    <col min="1772" max="1772" width="2.5703125" style="132" customWidth="1"/>
    <col min="1773" max="1773" width="2.42578125" style="132" customWidth="1"/>
    <col min="1774" max="1774" width="11.42578125" style="132" customWidth="1"/>
    <col min="1775" max="1775" width="1.140625" style="132" customWidth="1"/>
    <col min="1776" max="1776" width="12.85546875" style="132" customWidth="1"/>
    <col min="1777" max="1777" width="1.140625" style="132" customWidth="1"/>
    <col min="1778" max="1779" width="12.85546875" style="132" customWidth="1"/>
    <col min="1780" max="1780" width="1.140625" style="132" customWidth="1"/>
    <col min="1781" max="1783" width="12.85546875" style="132" customWidth="1"/>
    <col min="1784" max="1784" width="0.85546875" style="132" customWidth="1"/>
    <col min="1785" max="1785" width="2.5703125" style="132" customWidth="1"/>
    <col min="1786" max="1786" width="1" style="132" customWidth="1"/>
    <col min="1787" max="2026" width="9.140625" style="132"/>
    <col min="2027" max="2027" width="1" style="132" customWidth="1"/>
    <col min="2028" max="2028" width="2.5703125" style="132" customWidth="1"/>
    <col min="2029" max="2029" width="2.42578125" style="132" customWidth="1"/>
    <col min="2030" max="2030" width="11.42578125" style="132" customWidth="1"/>
    <col min="2031" max="2031" width="1.140625" style="132" customWidth="1"/>
    <col min="2032" max="2032" width="12.85546875" style="132" customWidth="1"/>
    <col min="2033" max="2033" width="1.140625" style="132" customWidth="1"/>
    <col min="2034" max="2035" width="12.85546875" style="132" customWidth="1"/>
    <col min="2036" max="2036" width="1.140625" style="132" customWidth="1"/>
    <col min="2037" max="2039" width="12.85546875" style="132" customWidth="1"/>
    <col min="2040" max="2040" width="0.85546875" style="132" customWidth="1"/>
    <col min="2041" max="2041" width="2.5703125" style="132" customWidth="1"/>
    <col min="2042" max="2042" width="1" style="132" customWidth="1"/>
    <col min="2043" max="2282" width="9.140625" style="132"/>
    <col min="2283" max="2283" width="1" style="132" customWidth="1"/>
    <col min="2284" max="2284" width="2.5703125" style="132" customWidth="1"/>
    <col min="2285" max="2285" width="2.42578125" style="132" customWidth="1"/>
    <col min="2286" max="2286" width="11.42578125" style="132" customWidth="1"/>
    <col min="2287" max="2287" width="1.140625" style="132" customWidth="1"/>
    <col min="2288" max="2288" width="12.85546875" style="132" customWidth="1"/>
    <col min="2289" max="2289" width="1.140625" style="132" customWidth="1"/>
    <col min="2290" max="2291" width="12.85546875" style="132" customWidth="1"/>
    <col min="2292" max="2292" width="1.140625" style="132" customWidth="1"/>
    <col min="2293" max="2295" width="12.85546875" style="132" customWidth="1"/>
    <col min="2296" max="2296" width="0.85546875" style="132" customWidth="1"/>
    <col min="2297" max="2297" width="2.5703125" style="132" customWidth="1"/>
    <col min="2298" max="2298" width="1" style="132" customWidth="1"/>
    <col min="2299" max="2538" width="9.140625" style="132"/>
    <col min="2539" max="2539" width="1" style="132" customWidth="1"/>
    <col min="2540" max="2540" width="2.5703125" style="132" customWidth="1"/>
    <col min="2541" max="2541" width="2.42578125" style="132" customWidth="1"/>
    <col min="2542" max="2542" width="11.42578125" style="132" customWidth="1"/>
    <col min="2543" max="2543" width="1.140625" style="132" customWidth="1"/>
    <col min="2544" max="2544" width="12.85546875" style="132" customWidth="1"/>
    <col min="2545" max="2545" width="1.140625" style="132" customWidth="1"/>
    <col min="2546" max="2547" width="12.85546875" style="132" customWidth="1"/>
    <col min="2548" max="2548" width="1.140625" style="132" customWidth="1"/>
    <col min="2549" max="2551" width="12.85546875" style="132" customWidth="1"/>
    <col min="2552" max="2552" width="0.85546875" style="132" customWidth="1"/>
    <col min="2553" max="2553" width="2.5703125" style="132" customWidth="1"/>
    <col min="2554" max="2554" width="1" style="132" customWidth="1"/>
    <col min="2555" max="2794" width="9.140625" style="132"/>
    <col min="2795" max="2795" width="1" style="132" customWidth="1"/>
    <col min="2796" max="2796" width="2.5703125" style="132" customWidth="1"/>
    <col min="2797" max="2797" width="2.42578125" style="132" customWidth="1"/>
    <col min="2798" max="2798" width="11.42578125" style="132" customWidth="1"/>
    <col min="2799" max="2799" width="1.140625" style="132" customWidth="1"/>
    <col min="2800" max="2800" width="12.85546875" style="132" customWidth="1"/>
    <col min="2801" max="2801" width="1.140625" style="132" customWidth="1"/>
    <col min="2802" max="2803" width="12.85546875" style="132" customWidth="1"/>
    <col min="2804" max="2804" width="1.140625" style="132" customWidth="1"/>
    <col min="2805" max="2807" width="12.85546875" style="132" customWidth="1"/>
    <col min="2808" max="2808" width="0.85546875" style="132" customWidth="1"/>
    <col min="2809" max="2809" width="2.5703125" style="132" customWidth="1"/>
    <col min="2810" max="2810" width="1" style="132" customWidth="1"/>
    <col min="2811" max="3050" width="9.140625" style="132"/>
    <col min="3051" max="3051" width="1" style="132" customWidth="1"/>
    <col min="3052" max="3052" width="2.5703125" style="132" customWidth="1"/>
    <col min="3053" max="3053" width="2.42578125" style="132" customWidth="1"/>
    <col min="3054" max="3054" width="11.42578125" style="132" customWidth="1"/>
    <col min="3055" max="3055" width="1.140625" style="132" customWidth="1"/>
    <col min="3056" max="3056" width="12.85546875" style="132" customWidth="1"/>
    <col min="3057" max="3057" width="1.140625" style="132" customWidth="1"/>
    <col min="3058" max="3059" width="12.85546875" style="132" customWidth="1"/>
    <col min="3060" max="3060" width="1.140625" style="132" customWidth="1"/>
    <col min="3061" max="3063" width="12.85546875" style="132" customWidth="1"/>
    <col min="3064" max="3064" width="0.85546875" style="132" customWidth="1"/>
    <col min="3065" max="3065" width="2.5703125" style="132" customWidth="1"/>
    <col min="3066" max="3066" width="1" style="132" customWidth="1"/>
    <col min="3067" max="3306" width="9.140625" style="132"/>
    <col min="3307" max="3307" width="1" style="132" customWidth="1"/>
    <col min="3308" max="3308" width="2.5703125" style="132" customWidth="1"/>
    <col min="3309" max="3309" width="2.42578125" style="132" customWidth="1"/>
    <col min="3310" max="3310" width="11.42578125" style="132" customWidth="1"/>
    <col min="3311" max="3311" width="1.140625" style="132" customWidth="1"/>
    <col min="3312" max="3312" width="12.85546875" style="132" customWidth="1"/>
    <col min="3313" max="3313" width="1.140625" style="132" customWidth="1"/>
    <col min="3314" max="3315" width="12.85546875" style="132" customWidth="1"/>
    <col min="3316" max="3316" width="1.140625" style="132" customWidth="1"/>
    <col min="3317" max="3319" width="12.85546875" style="132" customWidth="1"/>
    <col min="3320" max="3320" width="0.85546875" style="132" customWidth="1"/>
    <col min="3321" max="3321" width="2.5703125" style="132" customWidth="1"/>
    <col min="3322" max="3322" width="1" style="132" customWidth="1"/>
    <col min="3323" max="3562" width="9.140625" style="132"/>
    <col min="3563" max="3563" width="1" style="132" customWidth="1"/>
    <col min="3564" max="3564" width="2.5703125" style="132" customWidth="1"/>
    <col min="3565" max="3565" width="2.42578125" style="132" customWidth="1"/>
    <col min="3566" max="3566" width="11.42578125" style="132" customWidth="1"/>
    <col min="3567" max="3567" width="1.140625" style="132" customWidth="1"/>
    <col min="3568" max="3568" width="12.85546875" style="132" customWidth="1"/>
    <col min="3569" max="3569" width="1.140625" style="132" customWidth="1"/>
    <col min="3570" max="3571" width="12.85546875" style="132" customWidth="1"/>
    <col min="3572" max="3572" width="1.140625" style="132" customWidth="1"/>
    <col min="3573" max="3575" width="12.85546875" style="132" customWidth="1"/>
    <col min="3576" max="3576" width="0.85546875" style="132" customWidth="1"/>
    <col min="3577" max="3577" width="2.5703125" style="132" customWidth="1"/>
    <col min="3578" max="3578" width="1" style="132" customWidth="1"/>
    <col min="3579" max="3818" width="9.140625" style="132"/>
    <col min="3819" max="3819" width="1" style="132" customWidth="1"/>
    <col min="3820" max="3820" width="2.5703125" style="132" customWidth="1"/>
    <col min="3821" max="3821" width="2.42578125" style="132" customWidth="1"/>
    <col min="3822" max="3822" width="11.42578125" style="132" customWidth="1"/>
    <col min="3823" max="3823" width="1.140625" style="132" customWidth="1"/>
    <col min="3824" max="3824" width="12.85546875" style="132" customWidth="1"/>
    <col min="3825" max="3825" width="1.140625" style="132" customWidth="1"/>
    <col min="3826" max="3827" width="12.85546875" style="132" customWidth="1"/>
    <col min="3828" max="3828" width="1.140625" style="132" customWidth="1"/>
    <col min="3829" max="3831" width="12.85546875" style="132" customWidth="1"/>
    <col min="3832" max="3832" width="0.85546875" style="132" customWidth="1"/>
    <col min="3833" max="3833" width="2.5703125" style="132" customWidth="1"/>
    <col min="3834" max="3834" width="1" style="132" customWidth="1"/>
    <col min="3835" max="4074" width="9.140625" style="132"/>
    <col min="4075" max="4075" width="1" style="132" customWidth="1"/>
    <col min="4076" max="4076" width="2.5703125" style="132" customWidth="1"/>
    <col min="4077" max="4077" width="2.42578125" style="132" customWidth="1"/>
    <col min="4078" max="4078" width="11.42578125" style="132" customWidth="1"/>
    <col min="4079" max="4079" width="1.140625" style="132" customWidth="1"/>
    <col min="4080" max="4080" width="12.85546875" style="132" customWidth="1"/>
    <col min="4081" max="4081" width="1.140625" style="132" customWidth="1"/>
    <col min="4082" max="4083" width="12.85546875" style="132" customWidth="1"/>
    <col min="4084" max="4084" width="1.140625" style="132" customWidth="1"/>
    <col min="4085" max="4087" width="12.85546875" style="132" customWidth="1"/>
    <col min="4088" max="4088" width="0.85546875" style="132" customWidth="1"/>
    <col min="4089" max="4089" width="2.5703125" style="132" customWidth="1"/>
    <col min="4090" max="4090" width="1" style="132" customWidth="1"/>
    <col min="4091" max="4330" width="9.140625" style="132"/>
    <col min="4331" max="4331" width="1" style="132" customWidth="1"/>
    <col min="4332" max="4332" width="2.5703125" style="132" customWidth="1"/>
    <col min="4333" max="4333" width="2.42578125" style="132" customWidth="1"/>
    <col min="4334" max="4334" width="11.42578125" style="132" customWidth="1"/>
    <col min="4335" max="4335" width="1.140625" style="132" customWidth="1"/>
    <col min="4336" max="4336" width="12.85546875" style="132" customWidth="1"/>
    <col min="4337" max="4337" width="1.140625" style="132" customWidth="1"/>
    <col min="4338" max="4339" width="12.85546875" style="132" customWidth="1"/>
    <col min="4340" max="4340" width="1.140625" style="132" customWidth="1"/>
    <col min="4341" max="4343" width="12.85546875" style="132" customWidth="1"/>
    <col min="4344" max="4344" width="0.85546875" style="132" customWidth="1"/>
    <col min="4345" max="4345" width="2.5703125" style="132" customWidth="1"/>
    <col min="4346" max="4346" width="1" style="132" customWidth="1"/>
    <col min="4347" max="4586" width="9.140625" style="132"/>
    <col min="4587" max="4587" width="1" style="132" customWidth="1"/>
    <col min="4588" max="4588" width="2.5703125" style="132" customWidth="1"/>
    <col min="4589" max="4589" width="2.42578125" style="132" customWidth="1"/>
    <col min="4590" max="4590" width="11.42578125" style="132" customWidth="1"/>
    <col min="4591" max="4591" width="1.140625" style="132" customWidth="1"/>
    <col min="4592" max="4592" width="12.85546875" style="132" customWidth="1"/>
    <col min="4593" max="4593" width="1.140625" style="132" customWidth="1"/>
    <col min="4594" max="4595" width="12.85546875" style="132" customWidth="1"/>
    <col min="4596" max="4596" width="1.140625" style="132" customWidth="1"/>
    <col min="4597" max="4599" width="12.85546875" style="132" customWidth="1"/>
    <col min="4600" max="4600" width="0.85546875" style="132" customWidth="1"/>
    <col min="4601" max="4601" width="2.5703125" style="132" customWidth="1"/>
    <col min="4602" max="4602" width="1" style="132" customWidth="1"/>
    <col min="4603" max="4842" width="9.140625" style="132"/>
    <col min="4843" max="4843" width="1" style="132" customWidth="1"/>
    <col min="4844" max="4844" width="2.5703125" style="132" customWidth="1"/>
    <col min="4845" max="4845" width="2.42578125" style="132" customWidth="1"/>
    <col min="4846" max="4846" width="11.42578125" style="132" customWidth="1"/>
    <col min="4847" max="4847" width="1.140625" style="132" customWidth="1"/>
    <col min="4848" max="4848" width="12.85546875" style="132" customWidth="1"/>
    <col min="4849" max="4849" width="1.140625" style="132" customWidth="1"/>
    <col min="4850" max="4851" width="12.85546875" style="132" customWidth="1"/>
    <col min="4852" max="4852" width="1.140625" style="132" customWidth="1"/>
    <col min="4853" max="4855" width="12.85546875" style="132" customWidth="1"/>
    <col min="4856" max="4856" width="0.85546875" style="132" customWidth="1"/>
    <col min="4857" max="4857" width="2.5703125" style="132" customWidth="1"/>
    <col min="4858" max="4858" width="1" style="132" customWidth="1"/>
    <col min="4859" max="5098" width="9.140625" style="132"/>
    <col min="5099" max="5099" width="1" style="132" customWidth="1"/>
    <col min="5100" max="5100" width="2.5703125" style="132" customWidth="1"/>
    <col min="5101" max="5101" width="2.42578125" style="132" customWidth="1"/>
    <col min="5102" max="5102" width="11.42578125" style="132" customWidth="1"/>
    <col min="5103" max="5103" width="1.140625" style="132" customWidth="1"/>
    <col min="5104" max="5104" width="12.85546875" style="132" customWidth="1"/>
    <col min="5105" max="5105" width="1.140625" style="132" customWidth="1"/>
    <col min="5106" max="5107" width="12.85546875" style="132" customWidth="1"/>
    <col min="5108" max="5108" width="1.140625" style="132" customWidth="1"/>
    <col min="5109" max="5111" width="12.85546875" style="132" customWidth="1"/>
    <col min="5112" max="5112" width="0.85546875" style="132" customWidth="1"/>
    <col min="5113" max="5113" width="2.5703125" style="132" customWidth="1"/>
    <col min="5114" max="5114" width="1" style="132" customWidth="1"/>
    <col min="5115" max="5354" width="9.140625" style="132"/>
    <col min="5355" max="5355" width="1" style="132" customWidth="1"/>
    <col min="5356" max="5356" width="2.5703125" style="132" customWidth="1"/>
    <col min="5357" max="5357" width="2.42578125" style="132" customWidth="1"/>
    <col min="5358" max="5358" width="11.42578125" style="132" customWidth="1"/>
    <col min="5359" max="5359" width="1.140625" style="132" customWidth="1"/>
    <col min="5360" max="5360" width="12.85546875" style="132" customWidth="1"/>
    <col min="5361" max="5361" width="1.140625" style="132" customWidth="1"/>
    <col min="5362" max="5363" width="12.85546875" style="132" customWidth="1"/>
    <col min="5364" max="5364" width="1.140625" style="132" customWidth="1"/>
    <col min="5365" max="5367" width="12.85546875" style="132" customWidth="1"/>
    <col min="5368" max="5368" width="0.85546875" style="132" customWidth="1"/>
    <col min="5369" max="5369" width="2.5703125" style="132" customWidth="1"/>
    <col min="5370" max="5370" width="1" style="132" customWidth="1"/>
    <col min="5371" max="5610" width="9.140625" style="132"/>
    <col min="5611" max="5611" width="1" style="132" customWidth="1"/>
    <col min="5612" max="5612" width="2.5703125" style="132" customWidth="1"/>
    <col min="5613" max="5613" width="2.42578125" style="132" customWidth="1"/>
    <col min="5614" max="5614" width="11.42578125" style="132" customWidth="1"/>
    <col min="5615" max="5615" width="1.140625" style="132" customWidth="1"/>
    <col min="5616" max="5616" width="12.85546875" style="132" customWidth="1"/>
    <col min="5617" max="5617" width="1.140625" style="132" customWidth="1"/>
    <col min="5618" max="5619" width="12.85546875" style="132" customWidth="1"/>
    <col min="5620" max="5620" width="1.140625" style="132" customWidth="1"/>
    <col min="5621" max="5623" width="12.85546875" style="132" customWidth="1"/>
    <col min="5624" max="5624" width="0.85546875" style="132" customWidth="1"/>
    <col min="5625" max="5625" width="2.5703125" style="132" customWidth="1"/>
    <col min="5626" max="5626" width="1" style="132" customWidth="1"/>
    <col min="5627" max="5866" width="9.140625" style="132"/>
    <col min="5867" max="5867" width="1" style="132" customWidth="1"/>
    <col min="5868" max="5868" width="2.5703125" style="132" customWidth="1"/>
    <col min="5869" max="5869" width="2.42578125" style="132" customWidth="1"/>
    <col min="5870" max="5870" width="11.42578125" style="132" customWidth="1"/>
    <col min="5871" max="5871" width="1.140625" style="132" customWidth="1"/>
    <col min="5872" max="5872" width="12.85546875" style="132" customWidth="1"/>
    <col min="5873" max="5873" width="1.140625" style="132" customWidth="1"/>
    <col min="5874" max="5875" width="12.85546875" style="132" customWidth="1"/>
    <col min="5876" max="5876" width="1.140625" style="132" customWidth="1"/>
    <col min="5877" max="5879" width="12.85546875" style="132" customWidth="1"/>
    <col min="5880" max="5880" width="0.85546875" style="132" customWidth="1"/>
    <col min="5881" max="5881" width="2.5703125" style="132" customWidth="1"/>
    <col min="5882" max="5882" width="1" style="132" customWidth="1"/>
    <col min="5883" max="6122" width="9.140625" style="132"/>
    <col min="6123" max="6123" width="1" style="132" customWidth="1"/>
    <col min="6124" max="6124" width="2.5703125" style="132" customWidth="1"/>
    <col min="6125" max="6125" width="2.42578125" style="132" customWidth="1"/>
    <col min="6126" max="6126" width="11.42578125" style="132" customWidth="1"/>
    <col min="6127" max="6127" width="1.140625" style="132" customWidth="1"/>
    <col min="6128" max="6128" width="12.85546875" style="132" customWidth="1"/>
    <col min="6129" max="6129" width="1.140625" style="132" customWidth="1"/>
    <col min="6130" max="6131" width="12.85546875" style="132" customWidth="1"/>
    <col min="6132" max="6132" width="1.140625" style="132" customWidth="1"/>
    <col min="6133" max="6135" width="12.85546875" style="132" customWidth="1"/>
    <col min="6136" max="6136" width="0.85546875" style="132" customWidth="1"/>
    <col min="6137" max="6137" width="2.5703125" style="132" customWidth="1"/>
    <col min="6138" max="6138" width="1" style="132" customWidth="1"/>
    <col min="6139" max="6378" width="9.140625" style="132"/>
    <col min="6379" max="6379" width="1" style="132" customWidth="1"/>
    <col min="6380" max="6380" width="2.5703125" style="132" customWidth="1"/>
    <col min="6381" max="6381" width="2.42578125" style="132" customWidth="1"/>
    <col min="6382" max="6382" width="11.42578125" style="132" customWidth="1"/>
    <col min="6383" max="6383" width="1.140625" style="132" customWidth="1"/>
    <col min="6384" max="6384" width="12.85546875" style="132" customWidth="1"/>
    <col min="6385" max="6385" width="1.140625" style="132" customWidth="1"/>
    <col min="6386" max="6387" width="12.85546875" style="132" customWidth="1"/>
    <col min="6388" max="6388" width="1.140625" style="132" customWidth="1"/>
    <col min="6389" max="6391" width="12.85546875" style="132" customWidth="1"/>
    <col min="6392" max="6392" width="0.85546875" style="132" customWidth="1"/>
    <col min="6393" max="6393" width="2.5703125" style="132" customWidth="1"/>
    <col min="6394" max="6394" width="1" style="132" customWidth="1"/>
    <col min="6395" max="6634" width="9.140625" style="132"/>
    <col min="6635" max="6635" width="1" style="132" customWidth="1"/>
    <col min="6636" max="6636" width="2.5703125" style="132" customWidth="1"/>
    <col min="6637" max="6637" width="2.42578125" style="132" customWidth="1"/>
    <col min="6638" max="6638" width="11.42578125" style="132" customWidth="1"/>
    <col min="6639" max="6639" width="1.140625" style="132" customWidth="1"/>
    <col min="6640" max="6640" width="12.85546875" style="132" customWidth="1"/>
    <col min="6641" max="6641" width="1.140625" style="132" customWidth="1"/>
    <col min="6642" max="6643" width="12.85546875" style="132" customWidth="1"/>
    <col min="6644" max="6644" width="1.140625" style="132" customWidth="1"/>
    <col min="6645" max="6647" width="12.85546875" style="132" customWidth="1"/>
    <col min="6648" max="6648" width="0.85546875" style="132" customWidth="1"/>
    <col min="6649" max="6649" width="2.5703125" style="132" customWidth="1"/>
    <col min="6650" max="6650" width="1" style="132" customWidth="1"/>
    <col min="6651" max="6890" width="9.140625" style="132"/>
    <col min="6891" max="6891" width="1" style="132" customWidth="1"/>
    <col min="6892" max="6892" width="2.5703125" style="132" customWidth="1"/>
    <col min="6893" max="6893" width="2.42578125" style="132" customWidth="1"/>
    <col min="6894" max="6894" width="11.42578125" style="132" customWidth="1"/>
    <col min="6895" max="6895" width="1.140625" style="132" customWidth="1"/>
    <col min="6896" max="6896" width="12.85546875" style="132" customWidth="1"/>
    <col min="6897" max="6897" width="1.140625" style="132" customWidth="1"/>
    <col min="6898" max="6899" width="12.85546875" style="132" customWidth="1"/>
    <col min="6900" max="6900" width="1.140625" style="132" customWidth="1"/>
    <col min="6901" max="6903" width="12.85546875" style="132" customWidth="1"/>
    <col min="6904" max="6904" width="0.85546875" style="132" customWidth="1"/>
    <col min="6905" max="6905" width="2.5703125" style="132" customWidth="1"/>
    <col min="6906" max="6906" width="1" style="132" customWidth="1"/>
    <col min="6907" max="7146" width="9.140625" style="132"/>
    <col min="7147" max="7147" width="1" style="132" customWidth="1"/>
    <col min="7148" max="7148" width="2.5703125" style="132" customWidth="1"/>
    <col min="7149" max="7149" width="2.42578125" style="132" customWidth="1"/>
    <col min="7150" max="7150" width="11.42578125" style="132" customWidth="1"/>
    <col min="7151" max="7151" width="1.140625" style="132" customWidth="1"/>
    <col min="7152" max="7152" width="12.85546875" style="132" customWidth="1"/>
    <col min="7153" max="7153" width="1.140625" style="132" customWidth="1"/>
    <col min="7154" max="7155" width="12.85546875" style="132" customWidth="1"/>
    <col min="7156" max="7156" width="1.140625" style="132" customWidth="1"/>
    <col min="7157" max="7159" width="12.85546875" style="132" customWidth="1"/>
    <col min="7160" max="7160" width="0.85546875" style="132" customWidth="1"/>
    <col min="7161" max="7161" width="2.5703125" style="132" customWidth="1"/>
    <col min="7162" max="7162" width="1" style="132" customWidth="1"/>
    <col min="7163" max="7402" width="9.140625" style="132"/>
    <col min="7403" max="7403" width="1" style="132" customWidth="1"/>
    <col min="7404" max="7404" width="2.5703125" style="132" customWidth="1"/>
    <col min="7405" max="7405" width="2.42578125" style="132" customWidth="1"/>
    <col min="7406" max="7406" width="11.42578125" style="132" customWidth="1"/>
    <col min="7407" max="7407" width="1.140625" style="132" customWidth="1"/>
    <col min="7408" max="7408" width="12.85546875" style="132" customWidth="1"/>
    <col min="7409" max="7409" width="1.140625" style="132" customWidth="1"/>
    <col min="7410" max="7411" width="12.85546875" style="132" customWidth="1"/>
    <col min="7412" max="7412" width="1.140625" style="132" customWidth="1"/>
    <col min="7413" max="7415" width="12.85546875" style="132" customWidth="1"/>
    <col min="7416" max="7416" width="0.85546875" style="132" customWidth="1"/>
    <col min="7417" max="7417" width="2.5703125" style="132" customWidth="1"/>
    <col min="7418" max="7418" width="1" style="132" customWidth="1"/>
    <col min="7419" max="7658" width="9.140625" style="132"/>
    <col min="7659" max="7659" width="1" style="132" customWidth="1"/>
    <col min="7660" max="7660" width="2.5703125" style="132" customWidth="1"/>
    <col min="7661" max="7661" width="2.42578125" style="132" customWidth="1"/>
    <col min="7662" max="7662" width="11.42578125" style="132" customWidth="1"/>
    <col min="7663" max="7663" width="1.140625" style="132" customWidth="1"/>
    <col min="7664" max="7664" width="12.85546875" style="132" customWidth="1"/>
    <col min="7665" max="7665" width="1.140625" style="132" customWidth="1"/>
    <col min="7666" max="7667" width="12.85546875" style="132" customWidth="1"/>
    <col min="7668" max="7668" width="1.140625" style="132" customWidth="1"/>
    <col min="7669" max="7671" width="12.85546875" style="132" customWidth="1"/>
    <col min="7672" max="7672" width="0.85546875" style="132" customWidth="1"/>
    <col min="7673" max="7673" width="2.5703125" style="132" customWidth="1"/>
    <col min="7674" max="7674" width="1" style="132" customWidth="1"/>
    <col min="7675" max="7914" width="9.140625" style="132"/>
    <col min="7915" max="7915" width="1" style="132" customWidth="1"/>
    <col min="7916" max="7916" width="2.5703125" style="132" customWidth="1"/>
    <col min="7917" max="7917" width="2.42578125" style="132" customWidth="1"/>
    <col min="7918" max="7918" width="11.42578125" style="132" customWidth="1"/>
    <col min="7919" max="7919" width="1.140625" style="132" customWidth="1"/>
    <col min="7920" max="7920" width="12.85546875" style="132" customWidth="1"/>
    <col min="7921" max="7921" width="1.140625" style="132" customWidth="1"/>
    <col min="7922" max="7923" width="12.85546875" style="132" customWidth="1"/>
    <col min="7924" max="7924" width="1.140625" style="132" customWidth="1"/>
    <col min="7925" max="7927" width="12.85546875" style="132" customWidth="1"/>
    <col min="7928" max="7928" width="0.85546875" style="132" customWidth="1"/>
    <col min="7929" max="7929" width="2.5703125" style="132" customWidth="1"/>
    <col min="7930" max="7930" width="1" style="132" customWidth="1"/>
    <col min="7931" max="8170" width="9.140625" style="132"/>
    <col min="8171" max="8171" width="1" style="132" customWidth="1"/>
    <col min="8172" max="8172" width="2.5703125" style="132" customWidth="1"/>
    <col min="8173" max="8173" width="2.42578125" style="132" customWidth="1"/>
    <col min="8174" max="8174" width="11.42578125" style="132" customWidth="1"/>
    <col min="8175" max="8175" width="1.140625" style="132" customWidth="1"/>
    <col min="8176" max="8176" width="12.85546875" style="132" customWidth="1"/>
    <col min="8177" max="8177" width="1.140625" style="132" customWidth="1"/>
    <col min="8178" max="8179" width="12.85546875" style="132" customWidth="1"/>
    <col min="8180" max="8180" width="1.140625" style="132" customWidth="1"/>
    <col min="8181" max="8183" width="12.85546875" style="132" customWidth="1"/>
    <col min="8184" max="8184" width="0.85546875" style="132" customWidth="1"/>
    <col min="8185" max="8185" width="2.5703125" style="132" customWidth="1"/>
    <col min="8186" max="8186" width="1" style="132" customWidth="1"/>
    <col min="8187" max="8426" width="9.140625" style="132"/>
    <col min="8427" max="8427" width="1" style="132" customWidth="1"/>
    <col min="8428" max="8428" width="2.5703125" style="132" customWidth="1"/>
    <col min="8429" max="8429" width="2.42578125" style="132" customWidth="1"/>
    <col min="8430" max="8430" width="11.42578125" style="132" customWidth="1"/>
    <col min="8431" max="8431" width="1.140625" style="132" customWidth="1"/>
    <col min="8432" max="8432" width="12.85546875" style="132" customWidth="1"/>
    <col min="8433" max="8433" width="1.140625" style="132" customWidth="1"/>
    <col min="8434" max="8435" width="12.85546875" style="132" customWidth="1"/>
    <col min="8436" max="8436" width="1.140625" style="132" customWidth="1"/>
    <col min="8437" max="8439" width="12.85546875" style="132" customWidth="1"/>
    <col min="8440" max="8440" width="0.85546875" style="132" customWidth="1"/>
    <col min="8441" max="8441" width="2.5703125" style="132" customWidth="1"/>
    <col min="8442" max="8442" width="1" style="132" customWidth="1"/>
    <col min="8443" max="8682" width="9.140625" style="132"/>
    <col min="8683" max="8683" width="1" style="132" customWidth="1"/>
    <col min="8684" max="8684" width="2.5703125" style="132" customWidth="1"/>
    <col min="8685" max="8685" width="2.42578125" style="132" customWidth="1"/>
    <col min="8686" max="8686" width="11.42578125" style="132" customWidth="1"/>
    <col min="8687" max="8687" width="1.140625" style="132" customWidth="1"/>
    <col min="8688" max="8688" width="12.85546875" style="132" customWidth="1"/>
    <col min="8689" max="8689" width="1.140625" style="132" customWidth="1"/>
    <col min="8690" max="8691" width="12.85546875" style="132" customWidth="1"/>
    <col min="8692" max="8692" width="1.140625" style="132" customWidth="1"/>
    <col min="8693" max="8695" width="12.85546875" style="132" customWidth="1"/>
    <col min="8696" max="8696" width="0.85546875" style="132" customWidth="1"/>
    <col min="8697" max="8697" width="2.5703125" style="132" customWidth="1"/>
    <col min="8698" max="8698" width="1" style="132" customWidth="1"/>
    <col min="8699" max="8938" width="9.140625" style="132"/>
    <col min="8939" max="8939" width="1" style="132" customWidth="1"/>
    <col min="8940" max="8940" width="2.5703125" style="132" customWidth="1"/>
    <col min="8941" max="8941" width="2.42578125" style="132" customWidth="1"/>
    <col min="8942" max="8942" width="11.42578125" style="132" customWidth="1"/>
    <col min="8943" max="8943" width="1.140625" style="132" customWidth="1"/>
    <col min="8944" max="8944" width="12.85546875" style="132" customWidth="1"/>
    <col min="8945" max="8945" width="1.140625" style="132" customWidth="1"/>
    <col min="8946" max="8947" width="12.85546875" style="132" customWidth="1"/>
    <col min="8948" max="8948" width="1.140625" style="132" customWidth="1"/>
    <col min="8949" max="8951" width="12.85546875" style="132" customWidth="1"/>
    <col min="8952" max="8952" width="0.85546875" style="132" customWidth="1"/>
    <col min="8953" max="8953" width="2.5703125" style="132" customWidth="1"/>
    <col min="8954" max="8954" width="1" style="132" customWidth="1"/>
    <col min="8955" max="9194" width="9.140625" style="132"/>
    <col min="9195" max="9195" width="1" style="132" customWidth="1"/>
    <col min="9196" max="9196" width="2.5703125" style="132" customWidth="1"/>
    <col min="9197" max="9197" width="2.42578125" style="132" customWidth="1"/>
    <col min="9198" max="9198" width="11.42578125" style="132" customWidth="1"/>
    <col min="9199" max="9199" width="1.140625" style="132" customWidth="1"/>
    <col min="9200" max="9200" width="12.85546875" style="132" customWidth="1"/>
    <col min="9201" max="9201" width="1.140625" style="132" customWidth="1"/>
    <col min="9202" max="9203" width="12.85546875" style="132" customWidth="1"/>
    <col min="9204" max="9204" width="1.140625" style="132" customWidth="1"/>
    <col min="9205" max="9207" width="12.85546875" style="132" customWidth="1"/>
    <col min="9208" max="9208" width="0.85546875" style="132" customWidth="1"/>
    <col min="9209" max="9209" width="2.5703125" style="132" customWidth="1"/>
    <col min="9210" max="9210" width="1" style="132" customWidth="1"/>
    <col min="9211" max="9450" width="9.140625" style="132"/>
    <col min="9451" max="9451" width="1" style="132" customWidth="1"/>
    <col min="9452" max="9452" width="2.5703125" style="132" customWidth="1"/>
    <col min="9453" max="9453" width="2.42578125" style="132" customWidth="1"/>
    <col min="9454" max="9454" width="11.42578125" style="132" customWidth="1"/>
    <col min="9455" max="9455" width="1.140625" style="132" customWidth="1"/>
    <col min="9456" max="9456" width="12.85546875" style="132" customWidth="1"/>
    <col min="9457" max="9457" width="1.140625" style="132" customWidth="1"/>
    <col min="9458" max="9459" width="12.85546875" style="132" customWidth="1"/>
    <col min="9460" max="9460" width="1.140625" style="132" customWidth="1"/>
    <col min="9461" max="9463" width="12.85546875" style="132" customWidth="1"/>
    <col min="9464" max="9464" width="0.85546875" style="132" customWidth="1"/>
    <col min="9465" max="9465" width="2.5703125" style="132" customWidth="1"/>
    <col min="9466" max="9466" width="1" style="132" customWidth="1"/>
    <col min="9467" max="9706" width="9.140625" style="132"/>
    <col min="9707" max="9707" width="1" style="132" customWidth="1"/>
    <col min="9708" max="9708" width="2.5703125" style="132" customWidth="1"/>
    <col min="9709" max="9709" width="2.42578125" style="132" customWidth="1"/>
    <col min="9710" max="9710" width="11.42578125" style="132" customWidth="1"/>
    <col min="9711" max="9711" width="1.140625" style="132" customWidth="1"/>
    <col min="9712" max="9712" width="12.85546875" style="132" customWidth="1"/>
    <col min="9713" max="9713" width="1.140625" style="132" customWidth="1"/>
    <col min="9714" max="9715" width="12.85546875" style="132" customWidth="1"/>
    <col min="9716" max="9716" width="1.140625" style="132" customWidth="1"/>
    <col min="9717" max="9719" width="12.85546875" style="132" customWidth="1"/>
    <col min="9720" max="9720" width="0.85546875" style="132" customWidth="1"/>
    <col min="9721" max="9721" width="2.5703125" style="132" customWidth="1"/>
    <col min="9722" max="9722" width="1" style="132" customWidth="1"/>
    <col min="9723" max="9962" width="9.140625" style="132"/>
    <col min="9963" max="9963" width="1" style="132" customWidth="1"/>
    <col min="9964" max="9964" width="2.5703125" style="132" customWidth="1"/>
    <col min="9965" max="9965" width="2.42578125" style="132" customWidth="1"/>
    <col min="9966" max="9966" width="11.42578125" style="132" customWidth="1"/>
    <col min="9967" max="9967" width="1.140625" style="132" customWidth="1"/>
    <col min="9968" max="9968" width="12.85546875" style="132" customWidth="1"/>
    <col min="9969" max="9969" width="1.140625" style="132" customWidth="1"/>
    <col min="9970" max="9971" width="12.85546875" style="132" customWidth="1"/>
    <col min="9972" max="9972" width="1.140625" style="132" customWidth="1"/>
    <col min="9973" max="9975" width="12.85546875" style="132" customWidth="1"/>
    <col min="9976" max="9976" width="0.85546875" style="132" customWidth="1"/>
    <col min="9977" max="9977" width="2.5703125" style="132" customWidth="1"/>
    <col min="9978" max="9978" width="1" style="132" customWidth="1"/>
    <col min="9979" max="10218" width="9.140625" style="132"/>
    <col min="10219" max="10219" width="1" style="132" customWidth="1"/>
    <col min="10220" max="10220" width="2.5703125" style="132" customWidth="1"/>
    <col min="10221" max="10221" width="2.42578125" style="132" customWidth="1"/>
    <col min="10222" max="10222" width="11.42578125" style="132" customWidth="1"/>
    <col min="10223" max="10223" width="1.140625" style="132" customWidth="1"/>
    <col min="10224" max="10224" width="12.85546875" style="132" customWidth="1"/>
    <col min="10225" max="10225" width="1.140625" style="132" customWidth="1"/>
    <col min="10226" max="10227" width="12.85546875" style="132" customWidth="1"/>
    <col min="10228" max="10228" width="1.140625" style="132" customWidth="1"/>
    <col min="10229" max="10231" width="12.85546875" style="132" customWidth="1"/>
    <col min="10232" max="10232" width="0.85546875" style="132" customWidth="1"/>
    <col min="10233" max="10233" width="2.5703125" style="132" customWidth="1"/>
    <col min="10234" max="10234" width="1" style="132" customWidth="1"/>
    <col min="10235" max="10474" width="9.140625" style="132"/>
    <col min="10475" max="10475" width="1" style="132" customWidth="1"/>
    <col min="10476" max="10476" width="2.5703125" style="132" customWidth="1"/>
    <col min="10477" max="10477" width="2.42578125" style="132" customWidth="1"/>
    <col min="10478" max="10478" width="11.42578125" style="132" customWidth="1"/>
    <col min="10479" max="10479" width="1.140625" style="132" customWidth="1"/>
    <col min="10480" max="10480" width="12.85546875" style="132" customWidth="1"/>
    <col min="10481" max="10481" width="1.140625" style="132" customWidth="1"/>
    <col min="10482" max="10483" width="12.85546875" style="132" customWidth="1"/>
    <col min="10484" max="10484" width="1.140625" style="132" customWidth="1"/>
    <col min="10485" max="10487" width="12.85546875" style="132" customWidth="1"/>
    <col min="10488" max="10488" width="0.85546875" style="132" customWidth="1"/>
    <col min="10489" max="10489" width="2.5703125" style="132" customWidth="1"/>
    <col min="10490" max="10490" width="1" style="132" customWidth="1"/>
    <col min="10491" max="10730" width="9.140625" style="132"/>
    <col min="10731" max="10731" width="1" style="132" customWidth="1"/>
    <col min="10732" max="10732" width="2.5703125" style="132" customWidth="1"/>
    <col min="10733" max="10733" width="2.42578125" style="132" customWidth="1"/>
    <col min="10734" max="10734" width="11.42578125" style="132" customWidth="1"/>
    <col min="10735" max="10735" width="1.140625" style="132" customWidth="1"/>
    <col min="10736" max="10736" width="12.85546875" style="132" customWidth="1"/>
    <col min="10737" max="10737" width="1.140625" style="132" customWidth="1"/>
    <col min="10738" max="10739" width="12.85546875" style="132" customWidth="1"/>
    <col min="10740" max="10740" width="1.140625" style="132" customWidth="1"/>
    <col min="10741" max="10743" width="12.85546875" style="132" customWidth="1"/>
    <col min="10744" max="10744" width="0.85546875" style="132" customWidth="1"/>
    <col min="10745" max="10745" width="2.5703125" style="132" customWidth="1"/>
    <col min="10746" max="10746" width="1" style="132" customWidth="1"/>
    <col min="10747" max="10986" width="9.140625" style="132"/>
    <col min="10987" max="10987" width="1" style="132" customWidth="1"/>
    <col min="10988" max="10988" width="2.5703125" style="132" customWidth="1"/>
    <col min="10989" max="10989" width="2.42578125" style="132" customWidth="1"/>
    <col min="10990" max="10990" width="11.42578125" style="132" customWidth="1"/>
    <col min="10991" max="10991" width="1.140625" style="132" customWidth="1"/>
    <col min="10992" max="10992" width="12.85546875" style="132" customWidth="1"/>
    <col min="10993" max="10993" width="1.140625" style="132" customWidth="1"/>
    <col min="10994" max="10995" width="12.85546875" style="132" customWidth="1"/>
    <col min="10996" max="10996" width="1.140625" style="132" customWidth="1"/>
    <col min="10997" max="10999" width="12.85546875" style="132" customWidth="1"/>
    <col min="11000" max="11000" width="0.85546875" style="132" customWidth="1"/>
    <col min="11001" max="11001" width="2.5703125" style="132" customWidth="1"/>
    <col min="11002" max="11002" width="1" style="132" customWidth="1"/>
    <col min="11003" max="11242" width="9.140625" style="132"/>
    <col min="11243" max="11243" width="1" style="132" customWidth="1"/>
    <col min="11244" max="11244" width="2.5703125" style="132" customWidth="1"/>
    <col min="11245" max="11245" width="2.42578125" style="132" customWidth="1"/>
    <col min="11246" max="11246" width="11.42578125" style="132" customWidth="1"/>
    <col min="11247" max="11247" width="1.140625" style="132" customWidth="1"/>
    <col min="11248" max="11248" width="12.85546875" style="132" customWidth="1"/>
    <col min="11249" max="11249" width="1.140625" style="132" customWidth="1"/>
    <col min="11250" max="11251" width="12.85546875" style="132" customWidth="1"/>
    <col min="11252" max="11252" width="1.140625" style="132" customWidth="1"/>
    <col min="11253" max="11255" width="12.85546875" style="132" customWidth="1"/>
    <col min="11256" max="11256" width="0.85546875" style="132" customWidth="1"/>
    <col min="11257" max="11257" width="2.5703125" style="132" customWidth="1"/>
    <col min="11258" max="11258" width="1" style="132" customWidth="1"/>
    <col min="11259" max="11498" width="9.140625" style="132"/>
    <col min="11499" max="11499" width="1" style="132" customWidth="1"/>
    <col min="11500" max="11500" width="2.5703125" style="132" customWidth="1"/>
    <col min="11501" max="11501" width="2.42578125" style="132" customWidth="1"/>
    <col min="11502" max="11502" width="11.42578125" style="132" customWidth="1"/>
    <col min="11503" max="11503" width="1.140625" style="132" customWidth="1"/>
    <col min="11504" max="11504" width="12.85546875" style="132" customWidth="1"/>
    <col min="11505" max="11505" width="1.140625" style="132" customWidth="1"/>
    <col min="11506" max="11507" width="12.85546875" style="132" customWidth="1"/>
    <col min="11508" max="11508" width="1.140625" style="132" customWidth="1"/>
    <col min="11509" max="11511" width="12.85546875" style="132" customWidth="1"/>
    <col min="11512" max="11512" width="0.85546875" style="132" customWidth="1"/>
    <col min="11513" max="11513" width="2.5703125" style="132" customWidth="1"/>
    <col min="11514" max="11514" width="1" style="132" customWidth="1"/>
    <col min="11515" max="11754" width="9.140625" style="132"/>
    <col min="11755" max="11755" width="1" style="132" customWidth="1"/>
    <col min="11756" max="11756" width="2.5703125" style="132" customWidth="1"/>
    <col min="11757" max="11757" width="2.42578125" style="132" customWidth="1"/>
    <col min="11758" max="11758" width="11.42578125" style="132" customWidth="1"/>
    <col min="11759" max="11759" width="1.140625" style="132" customWidth="1"/>
    <col min="11760" max="11760" width="12.85546875" style="132" customWidth="1"/>
    <col min="11761" max="11761" width="1.140625" style="132" customWidth="1"/>
    <col min="11762" max="11763" width="12.85546875" style="132" customWidth="1"/>
    <col min="11764" max="11764" width="1.140625" style="132" customWidth="1"/>
    <col min="11765" max="11767" width="12.85546875" style="132" customWidth="1"/>
    <col min="11768" max="11768" width="0.85546875" style="132" customWidth="1"/>
    <col min="11769" max="11769" width="2.5703125" style="132" customWidth="1"/>
    <col min="11770" max="11770" width="1" style="132" customWidth="1"/>
    <col min="11771" max="12010" width="9.140625" style="132"/>
    <col min="12011" max="12011" width="1" style="132" customWidth="1"/>
    <col min="12012" max="12012" width="2.5703125" style="132" customWidth="1"/>
    <col min="12013" max="12013" width="2.42578125" style="132" customWidth="1"/>
    <col min="12014" max="12014" width="11.42578125" style="132" customWidth="1"/>
    <col min="12015" max="12015" width="1.140625" style="132" customWidth="1"/>
    <col min="12016" max="12016" width="12.85546875" style="132" customWidth="1"/>
    <col min="12017" max="12017" width="1.140625" style="132" customWidth="1"/>
    <col min="12018" max="12019" width="12.85546875" style="132" customWidth="1"/>
    <col min="12020" max="12020" width="1.140625" style="132" customWidth="1"/>
    <col min="12021" max="12023" width="12.85546875" style="132" customWidth="1"/>
    <col min="12024" max="12024" width="0.85546875" style="132" customWidth="1"/>
    <col min="12025" max="12025" width="2.5703125" style="132" customWidth="1"/>
    <col min="12026" max="12026" width="1" style="132" customWidth="1"/>
    <col min="12027" max="12266" width="9.140625" style="132"/>
    <col min="12267" max="12267" width="1" style="132" customWidth="1"/>
    <col min="12268" max="12268" width="2.5703125" style="132" customWidth="1"/>
    <col min="12269" max="12269" width="2.42578125" style="132" customWidth="1"/>
    <col min="12270" max="12270" width="11.42578125" style="132" customWidth="1"/>
    <col min="12271" max="12271" width="1.140625" style="132" customWidth="1"/>
    <col min="12272" max="12272" width="12.85546875" style="132" customWidth="1"/>
    <col min="12273" max="12273" width="1.140625" style="132" customWidth="1"/>
    <col min="12274" max="12275" width="12.85546875" style="132" customWidth="1"/>
    <col min="12276" max="12276" width="1.140625" style="132" customWidth="1"/>
    <col min="12277" max="12279" width="12.85546875" style="132" customWidth="1"/>
    <col min="12280" max="12280" width="0.85546875" style="132" customWidth="1"/>
    <col min="12281" max="12281" width="2.5703125" style="132" customWidth="1"/>
    <col min="12282" max="12282" width="1" style="132" customWidth="1"/>
    <col min="12283" max="12522" width="9.140625" style="132"/>
    <col min="12523" max="12523" width="1" style="132" customWidth="1"/>
    <col min="12524" max="12524" width="2.5703125" style="132" customWidth="1"/>
    <col min="12525" max="12525" width="2.42578125" style="132" customWidth="1"/>
    <col min="12526" max="12526" width="11.42578125" style="132" customWidth="1"/>
    <col min="12527" max="12527" width="1.140625" style="132" customWidth="1"/>
    <col min="12528" max="12528" width="12.85546875" style="132" customWidth="1"/>
    <col min="12529" max="12529" width="1.140625" style="132" customWidth="1"/>
    <col min="12530" max="12531" width="12.85546875" style="132" customWidth="1"/>
    <col min="12532" max="12532" width="1.140625" style="132" customWidth="1"/>
    <col min="12533" max="12535" width="12.85546875" style="132" customWidth="1"/>
    <col min="12536" max="12536" width="0.85546875" style="132" customWidth="1"/>
    <col min="12537" max="12537" width="2.5703125" style="132" customWidth="1"/>
    <col min="12538" max="12538" width="1" style="132" customWidth="1"/>
    <col min="12539" max="12778" width="9.140625" style="132"/>
    <col min="12779" max="12779" width="1" style="132" customWidth="1"/>
    <col min="12780" max="12780" width="2.5703125" style="132" customWidth="1"/>
    <col min="12781" max="12781" width="2.42578125" style="132" customWidth="1"/>
    <col min="12782" max="12782" width="11.42578125" style="132" customWidth="1"/>
    <col min="12783" max="12783" width="1.140625" style="132" customWidth="1"/>
    <col min="12784" max="12784" width="12.85546875" style="132" customWidth="1"/>
    <col min="12785" max="12785" width="1.140625" style="132" customWidth="1"/>
    <col min="12786" max="12787" width="12.85546875" style="132" customWidth="1"/>
    <col min="12788" max="12788" width="1.140625" style="132" customWidth="1"/>
    <col min="12789" max="12791" width="12.85546875" style="132" customWidth="1"/>
    <col min="12792" max="12792" width="0.85546875" style="132" customWidth="1"/>
    <col min="12793" max="12793" width="2.5703125" style="132" customWidth="1"/>
    <col min="12794" max="12794" width="1" style="132" customWidth="1"/>
    <col min="12795" max="13034" width="9.140625" style="132"/>
    <col min="13035" max="13035" width="1" style="132" customWidth="1"/>
    <col min="13036" max="13036" width="2.5703125" style="132" customWidth="1"/>
    <col min="13037" max="13037" width="2.42578125" style="132" customWidth="1"/>
    <col min="13038" max="13038" width="11.42578125" style="132" customWidth="1"/>
    <col min="13039" max="13039" width="1.140625" style="132" customWidth="1"/>
    <col min="13040" max="13040" width="12.85546875" style="132" customWidth="1"/>
    <col min="13041" max="13041" width="1.140625" style="132" customWidth="1"/>
    <col min="13042" max="13043" width="12.85546875" style="132" customWidth="1"/>
    <col min="13044" max="13044" width="1.140625" style="132" customWidth="1"/>
    <col min="13045" max="13047" width="12.85546875" style="132" customWidth="1"/>
    <col min="13048" max="13048" width="0.85546875" style="132" customWidth="1"/>
    <col min="13049" max="13049" width="2.5703125" style="132" customWidth="1"/>
    <col min="13050" max="13050" width="1" style="132" customWidth="1"/>
    <col min="13051" max="13290" width="9.140625" style="132"/>
    <col min="13291" max="13291" width="1" style="132" customWidth="1"/>
    <col min="13292" max="13292" width="2.5703125" style="132" customWidth="1"/>
    <col min="13293" max="13293" width="2.42578125" style="132" customWidth="1"/>
    <col min="13294" max="13294" width="11.42578125" style="132" customWidth="1"/>
    <col min="13295" max="13295" width="1.140625" style="132" customWidth="1"/>
    <col min="13296" max="13296" width="12.85546875" style="132" customWidth="1"/>
    <col min="13297" max="13297" width="1.140625" style="132" customWidth="1"/>
    <col min="13298" max="13299" width="12.85546875" style="132" customWidth="1"/>
    <col min="13300" max="13300" width="1.140625" style="132" customWidth="1"/>
    <col min="13301" max="13303" width="12.85546875" style="132" customWidth="1"/>
    <col min="13304" max="13304" width="0.85546875" style="132" customWidth="1"/>
    <col min="13305" max="13305" width="2.5703125" style="132" customWidth="1"/>
    <col min="13306" max="13306" width="1" style="132" customWidth="1"/>
    <col min="13307" max="13546" width="9.140625" style="132"/>
    <col min="13547" max="13547" width="1" style="132" customWidth="1"/>
    <col min="13548" max="13548" width="2.5703125" style="132" customWidth="1"/>
    <col min="13549" max="13549" width="2.42578125" style="132" customWidth="1"/>
    <col min="13550" max="13550" width="11.42578125" style="132" customWidth="1"/>
    <col min="13551" max="13551" width="1.140625" style="132" customWidth="1"/>
    <col min="13552" max="13552" width="12.85546875" style="132" customWidth="1"/>
    <col min="13553" max="13553" width="1.140625" style="132" customWidth="1"/>
    <col min="13554" max="13555" width="12.85546875" style="132" customWidth="1"/>
    <col min="13556" max="13556" width="1.140625" style="132" customWidth="1"/>
    <col min="13557" max="13559" width="12.85546875" style="132" customWidth="1"/>
    <col min="13560" max="13560" width="0.85546875" style="132" customWidth="1"/>
    <col min="13561" max="13561" width="2.5703125" style="132" customWidth="1"/>
    <col min="13562" max="13562" width="1" style="132" customWidth="1"/>
    <col min="13563" max="13802" width="9.140625" style="132"/>
    <col min="13803" max="13803" width="1" style="132" customWidth="1"/>
    <col min="13804" max="13804" width="2.5703125" style="132" customWidth="1"/>
    <col min="13805" max="13805" width="2.42578125" style="132" customWidth="1"/>
    <col min="13806" max="13806" width="11.42578125" style="132" customWidth="1"/>
    <col min="13807" max="13807" width="1.140625" style="132" customWidth="1"/>
    <col min="13808" max="13808" width="12.85546875" style="132" customWidth="1"/>
    <col min="13809" max="13809" width="1.140625" style="132" customWidth="1"/>
    <col min="13810" max="13811" width="12.85546875" style="132" customWidth="1"/>
    <col min="13812" max="13812" width="1.140625" style="132" customWidth="1"/>
    <col min="13813" max="13815" width="12.85546875" style="132" customWidth="1"/>
    <col min="13816" max="13816" width="0.85546875" style="132" customWidth="1"/>
    <col min="13817" max="13817" width="2.5703125" style="132" customWidth="1"/>
    <col min="13818" max="13818" width="1" style="132" customWidth="1"/>
    <col min="13819" max="14058" width="9.140625" style="132"/>
    <col min="14059" max="14059" width="1" style="132" customWidth="1"/>
    <col min="14060" max="14060" width="2.5703125" style="132" customWidth="1"/>
    <col min="14061" max="14061" width="2.42578125" style="132" customWidth="1"/>
    <col min="14062" max="14062" width="11.42578125" style="132" customWidth="1"/>
    <col min="14063" max="14063" width="1.140625" style="132" customWidth="1"/>
    <col min="14064" max="14064" width="12.85546875" style="132" customWidth="1"/>
    <col min="14065" max="14065" width="1.140625" style="132" customWidth="1"/>
    <col min="14066" max="14067" width="12.85546875" style="132" customWidth="1"/>
    <col min="14068" max="14068" width="1.140625" style="132" customWidth="1"/>
    <col min="14069" max="14071" width="12.85546875" style="132" customWidth="1"/>
    <col min="14072" max="14072" width="0.85546875" style="132" customWidth="1"/>
    <col min="14073" max="14073" width="2.5703125" style="132" customWidth="1"/>
    <col min="14074" max="14074" width="1" style="132" customWidth="1"/>
    <col min="14075" max="14314" width="9.140625" style="132"/>
    <col min="14315" max="14315" width="1" style="132" customWidth="1"/>
    <col min="14316" max="14316" width="2.5703125" style="132" customWidth="1"/>
    <col min="14317" max="14317" width="2.42578125" style="132" customWidth="1"/>
    <col min="14318" max="14318" width="11.42578125" style="132" customWidth="1"/>
    <col min="14319" max="14319" width="1.140625" style="132" customWidth="1"/>
    <col min="14320" max="14320" width="12.85546875" style="132" customWidth="1"/>
    <col min="14321" max="14321" width="1.140625" style="132" customWidth="1"/>
    <col min="14322" max="14323" width="12.85546875" style="132" customWidth="1"/>
    <col min="14324" max="14324" width="1.140625" style="132" customWidth="1"/>
    <col min="14325" max="14327" width="12.85546875" style="132" customWidth="1"/>
    <col min="14328" max="14328" width="0.85546875" style="132" customWidth="1"/>
    <col min="14329" max="14329" width="2.5703125" style="132" customWidth="1"/>
    <col min="14330" max="14330" width="1" style="132" customWidth="1"/>
    <col min="14331" max="14570" width="9.140625" style="132"/>
    <col min="14571" max="14571" width="1" style="132" customWidth="1"/>
    <col min="14572" max="14572" width="2.5703125" style="132" customWidth="1"/>
    <col min="14573" max="14573" width="2.42578125" style="132" customWidth="1"/>
    <col min="14574" max="14574" width="11.42578125" style="132" customWidth="1"/>
    <col min="14575" max="14575" width="1.140625" style="132" customWidth="1"/>
    <col min="14576" max="14576" width="12.85546875" style="132" customWidth="1"/>
    <col min="14577" max="14577" width="1.140625" style="132" customWidth="1"/>
    <col min="14578" max="14579" width="12.85546875" style="132" customWidth="1"/>
    <col min="14580" max="14580" width="1.140625" style="132" customWidth="1"/>
    <col min="14581" max="14583" width="12.85546875" style="132" customWidth="1"/>
    <col min="14584" max="14584" width="0.85546875" style="132" customWidth="1"/>
    <col min="14585" max="14585" width="2.5703125" style="132" customWidth="1"/>
    <col min="14586" max="14586" width="1" style="132" customWidth="1"/>
    <col min="14587" max="14826" width="9.140625" style="132"/>
    <col min="14827" max="14827" width="1" style="132" customWidth="1"/>
    <col min="14828" max="14828" width="2.5703125" style="132" customWidth="1"/>
    <col min="14829" max="14829" width="2.42578125" style="132" customWidth="1"/>
    <col min="14830" max="14830" width="11.42578125" style="132" customWidth="1"/>
    <col min="14831" max="14831" width="1.140625" style="132" customWidth="1"/>
    <col min="14832" max="14832" width="12.85546875" style="132" customWidth="1"/>
    <col min="14833" max="14833" width="1.140625" style="132" customWidth="1"/>
    <col min="14834" max="14835" width="12.85546875" style="132" customWidth="1"/>
    <col min="14836" max="14836" width="1.140625" style="132" customWidth="1"/>
    <col min="14837" max="14839" width="12.85546875" style="132" customWidth="1"/>
    <col min="14840" max="14840" width="0.85546875" style="132" customWidth="1"/>
    <col min="14841" max="14841" width="2.5703125" style="132" customWidth="1"/>
    <col min="14842" max="14842" width="1" style="132" customWidth="1"/>
    <col min="14843" max="15082" width="9.140625" style="132"/>
    <col min="15083" max="15083" width="1" style="132" customWidth="1"/>
    <col min="15084" max="15084" width="2.5703125" style="132" customWidth="1"/>
    <col min="15085" max="15085" width="2.42578125" style="132" customWidth="1"/>
    <col min="15086" max="15086" width="11.42578125" style="132" customWidth="1"/>
    <col min="15087" max="15087" width="1.140625" style="132" customWidth="1"/>
    <col min="15088" max="15088" width="12.85546875" style="132" customWidth="1"/>
    <col min="15089" max="15089" width="1.140625" style="132" customWidth="1"/>
    <col min="15090" max="15091" width="12.85546875" style="132" customWidth="1"/>
    <col min="15092" max="15092" width="1.140625" style="132" customWidth="1"/>
    <col min="15093" max="15095" width="12.85546875" style="132" customWidth="1"/>
    <col min="15096" max="15096" width="0.85546875" style="132" customWidth="1"/>
    <col min="15097" max="15097" width="2.5703125" style="132" customWidth="1"/>
    <col min="15098" max="15098" width="1" style="132" customWidth="1"/>
    <col min="15099" max="15338" width="9.140625" style="132"/>
    <col min="15339" max="15339" width="1" style="132" customWidth="1"/>
    <col min="15340" max="15340" width="2.5703125" style="132" customWidth="1"/>
    <col min="15341" max="15341" width="2.42578125" style="132" customWidth="1"/>
    <col min="15342" max="15342" width="11.42578125" style="132" customWidth="1"/>
    <col min="15343" max="15343" width="1.140625" style="132" customWidth="1"/>
    <col min="15344" max="15344" width="12.85546875" style="132" customWidth="1"/>
    <col min="15345" max="15345" width="1.140625" style="132" customWidth="1"/>
    <col min="15346" max="15347" width="12.85546875" style="132" customWidth="1"/>
    <col min="15348" max="15348" width="1.140625" style="132" customWidth="1"/>
    <col min="15349" max="15351" width="12.85546875" style="132" customWidth="1"/>
    <col min="15352" max="15352" width="0.85546875" style="132" customWidth="1"/>
    <col min="15353" max="15353" width="2.5703125" style="132" customWidth="1"/>
    <col min="15354" max="15354" width="1" style="132" customWidth="1"/>
    <col min="15355" max="15594" width="9.140625" style="132"/>
    <col min="15595" max="15595" width="1" style="132" customWidth="1"/>
    <col min="15596" max="15596" width="2.5703125" style="132" customWidth="1"/>
    <col min="15597" max="15597" width="2.42578125" style="132" customWidth="1"/>
    <col min="15598" max="15598" width="11.42578125" style="132" customWidth="1"/>
    <col min="15599" max="15599" width="1.140625" style="132" customWidth="1"/>
    <col min="15600" max="15600" width="12.85546875" style="132" customWidth="1"/>
    <col min="15601" max="15601" width="1.140625" style="132" customWidth="1"/>
    <col min="15602" max="15603" width="12.85546875" style="132" customWidth="1"/>
    <col min="15604" max="15604" width="1.140625" style="132" customWidth="1"/>
    <col min="15605" max="15607" width="12.85546875" style="132" customWidth="1"/>
    <col min="15608" max="15608" width="0.85546875" style="132" customWidth="1"/>
    <col min="15609" max="15609" width="2.5703125" style="132" customWidth="1"/>
    <col min="15610" max="15610" width="1" style="132" customWidth="1"/>
    <col min="15611" max="15850" width="9.140625" style="132"/>
    <col min="15851" max="15851" width="1" style="132" customWidth="1"/>
    <col min="15852" max="15852" width="2.5703125" style="132" customWidth="1"/>
    <col min="15853" max="15853" width="2.42578125" style="132" customWidth="1"/>
    <col min="15854" max="15854" width="11.42578125" style="132" customWidth="1"/>
    <col min="15855" max="15855" width="1.140625" style="132" customWidth="1"/>
    <col min="15856" max="15856" width="12.85546875" style="132" customWidth="1"/>
    <col min="15857" max="15857" width="1.140625" style="132" customWidth="1"/>
    <col min="15858" max="15859" width="12.85546875" style="132" customWidth="1"/>
    <col min="15860" max="15860" width="1.140625" style="132" customWidth="1"/>
    <col min="15861" max="15863" width="12.85546875" style="132" customWidth="1"/>
    <col min="15864" max="15864" width="0.85546875" style="132" customWidth="1"/>
    <col min="15865" max="15865" width="2.5703125" style="132" customWidth="1"/>
    <col min="15866" max="15866" width="1" style="132" customWidth="1"/>
    <col min="15867" max="16106" width="9.140625" style="132"/>
    <col min="16107" max="16107" width="1" style="132" customWidth="1"/>
    <col min="16108" max="16108" width="2.5703125" style="132" customWidth="1"/>
    <col min="16109" max="16109" width="2.42578125" style="132" customWidth="1"/>
    <col min="16110" max="16110" width="11.42578125" style="132" customWidth="1"/>
    <col min="16111" max="16111" width="1.140625" style="132" customWidth="1"/>
    <col min="16112" max="16112" width="12.85546875" style="132" customWidth="1"/>
    <col min="16113" max="16113" width="1.140625" style="132" customWidth="1"/>
    <col min="16114" max="16115" width="12.85546875" style="132" customWidth="1"/>
    <col min="16116" max="16116" width="1.140625" style="132" customWidth="1"/>
    <col min="16117" max="16119" width="12.85546875" style="132" customWidth="1"/>
    <col min="16120" max="16120" width="0.85546875" style="132" customWidth="1"/>
    <col min="16121" max="16121" width="2.5703125" style="132" customWidth="1"/>
    <col min="16122" max="16122" width="1" style="132" customWidth="1"/>
    <col min="16123" max="16384" width="9.140625" style="132"/>
  </cols>
  <sheetData>
    <row r="1" spans="1:15" ht="13.5" customHeight="1">
      <c r="A1" s="134"/>
      <c r="B1" s="1497"/>
      <c r="C1" s="1498" t="s">
        <v>658</v>
      </c>
      <c r="D1" s="1499"/>
      <c r="E1" s="1500"/>
      <c r="F1" s="1500"/>
      <c r="G1" s="1500"/>
      <c r="H1" s="1500"/>
      <c r="I1" s="1501"/>
      <c r="J1" s="1500"/>
      <c r="K1" s="131"/>
    </row>
    <row r="2" spans="1:15" ht="6" customHeight="1">
      <c r="A2" s="134"/>
      <c r="B2" s="1492"/>
      <c r="C2" s="1493"/>
      <c r="D2" s="1494"/>
      <c r="E2" s="1495"/>
      <c r="F2" s="1495"/>
      <c r="G2" s="1495"/>
      <c r="H2" s="1495"/>
      <c r="I2" s="1496"/>
      <c r="J2" s="438"/>
      <c r="K2" s="131"/>
    </row>
    <row r="3" spans="1:15" ht="13.5" customHeight="1" thickBot="1">
      <c r="A3" s="439"/>
      <c r="B3" s="439"/>
      <c r="C3" s="134"/>
      <c r="D3" s="134"/>
      <c r="E3" s="134"/>
      <c r="F3" s="134"/>
      <c r="G3" s="134"/>
      <c r="H3" s="134"/>
      <c r="I3" s="134"/>
      <c r="J3" s="440"/>
      <c r="K3" s="131"/>
    </row>
    <row r="4" spans="1:15" s="136" customFormat="1" ht="13.5" customHeight="1" thickBot="1">
      <c r="A4" s="488"/>
      <c r="B4" s="439"/>
      <c r="C4" s="1777" t="s">
        <v>659</v>
      </c>
      <c r="D4" s="1778"/>
      <c r="E4" s="1778"/>
      <c r="F4" s="1778"/>
      <c r="G4" s="1778"/>
      <c r="H4" s="1778"/>
      <c r="I4" s="1779"/>
      <c r="J4" s="440"/>
      <c r="K4" s="135"/>
      <c r="L4" s="265"/>
    </row>
    <row r="5" spans="1:15" ht="4.5" customHeight="1">
      <c r="A5" s="439"/>
      <c r="B5" s="439"/>
      <c r="C5" s="1775" t="s">
        <v>71</v>
      </c>
      <c r="D5" s="1775"/>
      <c r="E5" s="137"/>
      <c r="F5" s="137"/>
      <c r="G5" s="137"/>
      <c r="H5" s="137"/>
      <c r="I5" s="137"/>
      <c r="J5" s="440"/>
      <c r="K5" s="131"/>
    </row>
    <row r="6" spans="1:15" ht="13.5" customHeight="1">
      <c r="A6" s="439"/>
      <c r="B6" s="439"/>
      <c r="C6" s="1776"/>
      <c r="D6" s="1776"/>
      <c r="E6" s="1780">
        <v>2012</v>
      </c>
      <c r="F6" s="1780"/>
      <c r="G6" s="138"/>
      <c r="H6" s="1482">
        <v>2013</v>
      </c>
      <c r="I6" s="1482"/>
      <c r="J6" s="440"/>
      <c r="K6" s="131"/>
    </row>
    <row r="7" spans="1:15" ht="13.5" customHeight="1">
      <c r="A7" s="439"/>
      <c r="B7" s="439"/>
      <c r="C7" s="1776"/>
      <c r="D7" s="1776"/>
      <c r="E7" s="139" t="s">
        <v>660</v>
      </c>
      <c r="F7" s="139" t="s">
        <v>661</v>
      </c>
      <c r="G7" s="1483" t="s">
        <v>662</v>
      </c>
      <c r="H7" s="139" t="s">
        <v>663</v>
      </c>
      <c r="I7" s="139" t="s">
        <v>660</v>
      </c>
      <c r="J7" s="441"/>
      <c r="K7" s="140"/>
    </row>
    <row r="8" spans="1:15" s="146" customFormat="1" ht="16.5" customHeight="1">
      <c r="A8" s="489"/>
      <c r="B8" s="439"/>
      <c r="C8" s="144" t="s">
        <v>213</v>
      </c>
      <c r="D8" s="1025" t="s">
        <v>213</v>
      </c>
      <c r="E8" s="1484">
        <v>0.2</v>
      </c>
      <c r="F8" s="1484">
        <v>0.1</v>
      </c>
      <c r="G8" s="1484">
        <v>0.2</v>
      </c>
      <c r="H8" s="1484">
        <v>0.1</v>
      </c>
      <c r="I8" s="1484">
        <v>0.2</v>
      </c>
      <c r="J8" s="442"/>
      <c r="K8" s="143"/>
      <c r="L8" s="265"/>
    </row>
    <row r="9" spans="1:15" ht="12.75" customHeight="1">
      <c r="A9" s="439"/>
      <c r="B9" s="439"/>
      <c r="C9" s="144" t="s">
        <v>214</v>
      </c>
      <c r="D9" s="1025" t="s">
        <v>214</v>
      </c>
      <c r="E9" s="1484">
        <v>0.1</v>
      </c>
      <c r="F9" s="1484">
        <v>0.2</v>
      </c>
      <c r="G9" s="1484">
        <v>0.2</v>
      </c>
      <c r="H9" s="1484">
        <v>0.2</v>
      </c>
      <c r="I9" s="1484">
        <v>0.3</v>
      </c>
      <c r="J9" s="443"/>
      <c r="K9" s="133"/>
      <c r="O9" s="146"/>
    </row>
    <row r="10" spans="1:15" ht="12.75" customHeight="1">
      <c r="A10" s="439"/>
      <c r="B10" s="439"/>
      <c r="C10" s="144" t="s">
        <v>215</v>
      </c>
      <c r="D10" s="1025" t="s">
        <v>215</v>
      </c>
      <c r="E10" s="1484">
        <v>0</v>
      </c>
      <c r="F10" s="1484">
        <v>0</v>
      </c>
      <c r="G10" s="1484">
        <v>-0.2</v>
      </c>
      <c r="H10" s="1484">
        <v>-0.2</v>
      </c>
      <c r="I10" s="1484">
        <v>0</v>
      </c>
      <c r="J10" s="443"/>
      <c r="K10" s="133"/>
      <c r="O10" s="146"/>
    </row>
    <row r="11" spans="1:15" ht="12.75" customHeight="1">
      <c r="A11" s="439"/>
      <c r="B11" s="439"/>
      <c r="C11" s="144" t="s">
        <v>486</v>
      </c>
      <c r="D11" s="1025" t="s">
        <v>486</v>
      </c>
      <c r="E11" s="1484">
        <v>-1.3</v>
      </c>
      <c r="F11" s="1484">
        <v>-1.3</v>
      </c>
      <c r="G11" s="1484">
        <v>-1.5</v>
      </c>
      <c r="H11" s="1484">
        <v>-2</v>
      </c>
      <c r="I11" s="1484">
        <v>-1.4</v>
      </c>
      <c r="J11" s="443"/>
      <c r="K11" s="133"/>
      <c r="N11" s="982"/>
      <c r="O11" s="146"/>
    </row>
    <row r="12" spans="1:15" ht="12.75" customHeight="1">
      <c r="A12" s="439"/>
      <c r="B12" s="439"/>
      <c r="C12" s="144"/>
      <c r="D12" s="1025" t="s">
        <v>494</v>
      </c>
      <c r="E12" s="1484" t="s">
        <v>696</v>
      </c>
      <c r="F12" s="1484" t="s">
        <v>696</v>
      </c>
      <c r="G12" s="1484" t="s">
        <v>696</v>
      </c>
      <c r="H12" s="1484" t="s">
        <v>696</v>
      </c>
      <c r="I12" s="1484" t="s">
        <v>696</v>
      </c>
      <c r="J12" s="443"/>
      <c r="K12" s="133"/>
      <c r="N12" s="982"/>
    </row>
    <row r="13" spans="1:15" ht="12.75" customHeight="1">
      <c r="A13" s="439"/>
      <c r="B13" s="439"/>
      <c r="C13" s="144" t="s">
        <v>216</v>
      </c>
      <c r="D13" s="1025" t="s">
        <v>216</v>
      </c>
      <c r="E13" s="1484">
        <v>-0.2</v>
      </c>
      <c r="F13" s="1484">
        <v>-0.4</v>
      </c>
      <c r="G13" s="1484">
        <v>-0.2</v>
      </c>
      <c r="H13" s="1484">
        <v>-0.3</v>
      </c>
      <c r="I13" s="1484">
        <v>0</v>
      </c>
      <c r="J13" s="443"/>
      <c r="K13" s="133"/>
      <c r="N13" s="982"/>
    </row>
    <row r="14" spans="1:15" ht="12.75" customHeight="1">
      <c r="A14" s="439"/>
      <c r="B14" s="439"/>
      <c r="C14" s="144" t="s">
        <v>487</v>
      </c>
      <c r="D14" s="1025" t="s">
        <v>495</v>
      </c>
      <c r="E14" s="1484">
        <v>-0.7</v>
      </c>
      <c r="F14" s="1484">
        <v>-0.7</v>
      </c>
      <c r="G14" s="1484">
        <v>-0.7</v>
      </c>
      <c r="H14" s="1484">
        <v>-0.3</v>
      </c>
      <c r="I14" s="1484">
        <v>-0.1</v>
      </c>
      <c r="J14" s="443"/>
      <c r="K14" s="133"/>
      <c r="O14" s="146"/>
    </row>
    <row r="15" spans="1:15" ht="12.75" customHeight="1">
      <c r="A15" s="439"/>
      <c r="B15" s="439"/>
      <c r="C15" s="144" t="s">
        <v>217</v>
      </c>
      <c r="D15" s="1025" t="s">
        <v>217</v>
      </c>
      <c r="E15" s="1484">
        <v>-1</v>
      </c>
      <c r="F15" s="1484">
        <v>-1.2</v>
      </c>
      <c r="G15" s="1484">
        <v>-1.1000000000000001</v>
      </c>
      <c r="H15" s="1484">
        <v>-0.5</v>
      </c>
      <c r="I15" s="1484">
        <v>-0.4</v>
      </c>
      <c r="J15" s="443"/>
      <c r="K15" s="133"/>
      <c r="O15" s="146"/>
    </row>
    <row r="16" spans="1:15" ht="12.75" customHeight="1">
      <c r="A16" s="439"/>
      <c r="B16" s="439"/>
      <c r="C16" s="144" t="s">
        <v>488</v>
      </c>
      <c r="D16" s="1025" t="s">
        <v>488</v>
      </c>
      <c r="E16" s="1484">
        <v>0.1</v>
      </c>
      <c r="F16" s="1484">
        <v>-0.9</v>
      </c>
      <c r="G16" s="1484">
        <v>2.2999999999999998</v>
      </c>
      <c r="H16" s="1484">
        <v>1.4</v>
      </c>
      <c r="I16" s="1484">
        <v>-1.5</v>
      </c>
      <c r="J16" s="443"/>
      <c r="K16" s="133"/>
      <c r="O16" s="146"/>
    </row>
    <row r="17" spans="1:12" ht="12.75" customHeight="1">
      <c r="A17" s="439"/>
      <c r="B17" s="439"/>
      <c r="C17" s="144" t="s">
        <v>218</v>
      </c>
      <c r="D17" s="1025" t="s">
        <v>218</v>
      </c>
      <c r="E17" s="1484">
        <v>0</v>
      </c>
      <c r="F17" s="1484">
        <v>-0.2</v>
      </c>
      <c r="G17" s="1484">
        <v>-0.4</v>
      </c>
      <c r="H17" s="1484">
        <v>0.1</v>
      </c>
      <c r="I17" s="1484">
        <v>-1.2</v>
      </c>
      <c r="J17" s="443"/>
      <c r="K17" s="133"/>
    </row>
    <row r="18" spans="1:12" ht="12.75" customHeight="1">
      <c r="A18" s="439"/>
      <c r="B18" s="439"/>
      <c r="C18" s="144" t="s">
        <v>219</v>
      </c>
      <c r="D18" s="1025" t="s">
        <v>219</v>
      </c>
      <c r="E18" s="1484">
        <v>-0.1</v>
      </c>
      <c r="F18" s="1484">
        <v>-0.1</v>
      </c>
      <c r="G18" s="1484">
        <v>0</v>
      </c>
      <c r="H18" s="1484">
        <v>0</v>
      </c>
      <c r="I18" s="1484">
        <v>0</v>
      </c>
      <c r="J18" s="443"/>
      <c r="K18" s="133"/>
    </row>
    <row r="19" spans="1:12" s="148" customFormat="1" ht="12.75" customHeight="1">
      <c r="A19" s="490"/>
      <c r="B19" s="439"/>
      <c r="C19" s="144" t="s">
        <v>443</v>
      </c>
      <c r="D19" s="1025" t="s">
        <v>489</v>
      </c>
      <c r="E19" s="1484">
        <v>-2.2000000000000002</v>
      </c>
      <c r="F19" s="1484">
        <v>0</v>
      </c>
      <c r="G19" s="1484">
        <v>-2.2999999999999998</v>
      </c>
      <c r="H19" s="1484">
        <v>0.1</v>
      </c>
      <c r="I19" s="1484">
        <v>-0.7</v>
      </c>
      <c r="J19" s="444"/>
      <c r="K19" s="147"/>
      <c r="L19" s="265"/>
    </row>
    <row r="20" spans="1:12" ht="12.75" customHeight="1">
      <c r="A20" s="439"/>
      <c r="B20" s="439"/>
      <c r="C20" s="144" t="s">
        <v>220</v>
      </c>
      <c r="D20" s="1025" t="s">
        <v>496</v>
      </c>
      <c r="E20" s="1484">
        <v>-0.1</v>
      </c>
      <c r="F20" s="1484">
        <v>-0.2</v>
      </c>
      <c r="G20" s="1484">
        <v>-0.2</v>
      </c>
      <c r="H20" s="1484">
        <v>-0.3</v>
      </c>
      <c r="I20" s="1484">
        <v>-0.3</v>
      </c>
      <c r="J20" s="443"/>
      <c r="K20" s="133"/>
    </row>
    <row r="21" spans="1:12" s="150" customFormat="1" ht="12.75" customHeight="1">
      <c r="A21" s="491"/>
      <c r="B21" s="439"/>
      <c r="C21" s="144" t="s">
        <v>221</v>
      </c>
      <c r="D21" s="1025" t="s">
        <v>221</v>
      </c>
      <c r="E21" s="1484">
        <v>0</v>
      </c>
      <c r="F21" s="1484">
        <v>0.6</v>
      </c>
      <c r="G21" s="1484">
        <v>0.6</v>
      </c>
      <c r="H21" s="1484">
        <v>0.8</v>
      </c>
      <c r="I21" s="1484">
        <v>1.1000000000000001</v>
      </c>
      <c r="J21" s="445"/>
      <c r="K21" s="149"/>
      <c r="L21" s="265"/>
    </row>
    <row r="22" spans="1:12" s="152" customFormat="1" ht="12.75" customHeight="1">
      <c r="A22" s="446"/>
      <c r="B22" s="446"/>
      <c r="C22" s="144" t="s">
        <v>222</v>
      </c>
      <c r="D22" s="1025" t="s">
        <v>222</v>
      </c>
      <c r="E22" s="1484">
        <v>0.1</v>
      </c>
      <c r="F22" s="1484">
        <v>-0.5</v>
      </c>
      <c r="G22" s="1484">
        <v>-1.3</v>
      </c>
      <c r="H22" s="1484">
        <v>-0.2</v>
      </c>
      <c r="I22" s="1484">
        <v>0</v>
      </c>
      <c r="J22" s="443"/>
      <c r="K22" s="151"/>
      <c r="L22" s="265"/>
    </row>
    <row r="23" spans="1:12" ht="12.75" customHeight="1">
      <c r="A23" s="439"/>
      <c r="B23" s="439"/>
      <c r="C23" s="144" t="s">
        <v>223</v>
      </c>
      <c r="D23" s="1025" t="s">
        <v>223</v>
      </c>
      <c r="E23" s="1484">
        <v>0.4</v>
      </c>
      <c r="F23" s="1484">
        <v>0.6</v>
      </c>
      <c r="G23" s="1484">
        <v>0.1</v>
      </c>
      <c r="H23" s="1484">
        <v>0.6</v>
      </c>
      <c r="I23" s="1484">
        <v>0.5</v>
      </c>
      <c r="J23" s="443"/>
      <c r="K23" s="133"/>
    </row>
    <row r="24" spans="1:12" ht="12.75" customHeight="1">
      <c r="A24" s="439"/>
      <c r="B24" s="439"/>
      <c r="C24" s="144" t="s">
        <v>224</v>
      </c>
      <c r="D24" s="1025" t="s">
        <v>224</v>
      </c>
      <c r="E24" s="1484">
        <v>1.7</v>
      </c>
      <c r="F24" s="1484">
        <v>0.6</v>
      </c>
      <c r="G24" s="1484">
        <v>1</v>
      </c>
      <c r="H24" s="1484">
        <v>0.2</v>
      </c>
      <c r="I24" s="1484" t="s">
        <v>696</v>
      </c>
      <c r="J24" s="443"/>
      <c r="K24" s="133"/>
    </row>
    <row r="25" spans="1:12" s="154" customFormat="1" ht="12.75" customHeight="1">
      <c r="A25" s="447"/>
      <c r="B25" s="447"/>
      <c r="C25" s="141" t="s">
        <v>75</v>
      </c>
      <c r="D25" s="1485" t="s">
        <v>75</v>
      </c>
      <c r="E25" s="1486">
        <v>-0.6</v>
      </c>
      <c r="F25" s="1486">
        <v>-2.1</v>
      </c>
      <c r="G25" s="1486">
        <v>-2.2000000000000002</v>
      </c>
      <c r="H25" s="1486">
        <v>0.8</v>
      </c>
      <c r="I25" s="1486">
        <v>1.2</v>
      </c>
      <c r="J25" s="448"/>
      <c r="K25" s="153"/>
      <c r="L25" s="265"/>
    </row>
    <row r="26" spans="1:12" s="156" customFormat="1" ht="12.75" customHeight="1">
      <c r="A26" s="449"/>
      <c r="B26" s="492"/>
      <c r="C26" s="496" t="s">
        <v>225</v>
      </c>
      <c r="D26" s="1026" t="s">
        <v>225</v>
      </c>
      <c r="E26" s="1487">
        <v>-0.2</v>
      </c>
      <c r="F26" s="1487">
        <v>-0.3</v>
      </c>
      <c r="G26" s="1487">
        <v>-0.4</v>
      </c>
      <c r="H26" s="1487">
        <v>0</v>
      </c>
      <c r="I26" s="1487">
        <v>0</v>
      </c>
      <c r="J26" s="450"/>
      <c r="K26" s="155"/>
      <c r="L26" s="265"/>
    </row>
    <row r="27" spans="1:12" ht="12.75" customHeight="1">
      <c r="A27" s="439"/>
      <c r="B27" s="439"/>
      <c r="C27" s="144" t="s">
        <v>226</v>
      </c>
      <c r="D27" s="1025" t="s">
        <v>226</v>
      </c>
      <c r="E27" s="1484">
        <v>0.1</v>
      </c>
      <c r="F27" s="1484">
        <v>-0.3</v>
      </c>
      <c r="G27" s="1484">
        <v>0</v>
      </c>
      <c r="H27" s="1484">
        <v>0.3</v>
      </c>
      <c r="I27" s="1484">
        <v>-0.2</v>
      </c>
      <c r="J27" s="443"/>
      <c r="K27" s="133"/>
    </row>
    <row r="28" spans="1:12" ht="12.75" customHeight="1">
      <c r="A28" s="439"/>
      <c r="B28" s="439"/>
      <c r="C28" s="144" t="s">
        <v>227</v>
      </c>
      <c r="D28" s="1025" t="s">
        <v>227</v>
      </c>
      <c r="E28" s="1484">
        <v>0.1</v>
      </c>
      <c r="F28" s="1484">
        <v>-0.2</v>
      </c>
      <c r="G28" s="1484">
        <v>0</v>
      </c>
      <c r="H28" s="1484">
        <v>0.5</v>
      </c>
      <c r="I28" s="1484">
        <v>0.4</v>
      </c>
      <c r="J28" s="443"/>
      <c r="K28" s="133"/>
    </row>
    <row r="29" spans="1:12" ht="12.75" customHeight="1">
      <c r="A29" s="439"/>
      <c r="B29" s="439"/>
      <c r="C29" s="144" t="s">
        <v>445</v>
      </c>
      <c r="D29" s="1025" t="s">
        <v>491</v>
      </c>
      <c r="E29" s="1484">
        <v>-0.4</v>
      </c>
      <c r="F29" s="1484">
        <v>0</v>
      </c>
      <c r="G29" s="1484">
        <v>0</v>
      </c>
      <c r="H29" s="1484">
        <v>0.4</v>
      </c>
      <c r="I29" s="1484">
        <v>0</v>
      </c>
      <c r="J29" s="443"/>
      <c r="K29" s="133"/>
    </row>
    <row r="30" spans="1:12" ht="12.75" customHeight="1">
      <c r="A30" s="439"/>
      <c r="B30" s="439"/>
      <c r="C30" s="144" t="s">
        <v>429</v>
      </c>
      <c r="D30" s="1025" t="s">
        <v>492</v>
      </c>
      <c r="E30" s="1484">
        <v>1.2</v>
      </c>
      <c r="F30" s="1484">
        <v>0.3</v>
      </c>
      <c r="G30" s="1484">
        <v>1.6</v>
      </c>
      <c r="H30" s="1484">
        <v>-0.3</v>
      </c>
      <c r="I30" s="1484">
        <v>0.1</v>
      </c>
      <c r="J30" s="443"/>
      <c r="K30" s="133"/>
    </row>
    <row r="31" spans="1:12" ht="12.75" customHeight="1">
      <c r="A31" s="439"/>
      <c r="B31" s="439"/>
      <c r="C31" s="144" t="s">
        <v>280</v>
      </c>
      <c r="D31" s="1025" t="s">
        <v>497</v>
      </c>
      <c r="E31" s="1484">
        <v>0.1</v>
      </c>
      <c r="F31" s="1484">
        <v>-0.8</v>
      </c>
      <c r="G31" s="1484">
        <v>1.7</v>
      </c>
      <c r="H31" s="1484">
        <v>0.8</v>
      </c>
      <c r="I31" s="1484">
        <v>-1.5</v>
      </c>
      <c r="J31" s="443"/>
      <c r="K31" s="133"/>
    </row>
    <row r="32" spans="1:12" s="159" customFormat="1" ht="12.75" customHeight="1">
      <c r="A32" s="493"/>
      <c r="B32" s="439"/>
      <c r="C32" s="144" t="s">
        <v>228</v>
      </c>
      <c r="D32" s="1025" t="s">
        <v>228</v>
      </c>
      <c r="E32" s="1484">
        <v>-0.7</v>
      </c>
      <c r="F32" s="1484">
        <v>-0.1</v>
      </c>
      <c r="G32" s="1484">
        <v>0.2</v>
      </c>
      <c r="H32" s="1484">
        <v>0</v>
      </c>
      <c r="I32" s="1484">
        <v>0</v>
      </c>
      <c r="J32" s="451"/>
      <c r="K32" s="157"/>
      <c r="L32" s="265"/>
    </row>
    <row r="33" spans="1:13" ht="12.75" customHeight="1">
      <c r="A33" s="439"/>
      <c r="B33" s="439"/>
      <c r="C33" s="144" t="s">
        <v>444</v>
      </c>
      <c r="D33" s="1025" t="s">
        <v>490</v>
      </c>
      <c r="E33" s="1484">
        <v>0.3</v>
      </c>
      <c r="F33" s="1484">
        <v>0.6</v>
      </c>
      <c r="G33" s="1484">
        <v>-0.1</v>
      </c>
      <c r="H33" s="1484">
        <v>0.2</v>
      </c>
      <c r="I33" s="1484">
        <v>0.6</v>
      </c>
      <c r="J33" s="443"/>
      <c r="K33" s="133"/>
    </row>
    <row r="34" spans="1:13" ht="12.75" customHeight="1">
      <c r="A34" s="439"/>
      <c r="B34" s="439"/>
      <c r="C34" s="144" t="s">
        <v>229</v>
      </c>
      <c r="D34" s="1025" t="s">
        <v>229</v>
      </c>
      <c r="E34" s="1484">
        <v>0.1</v>
      </c>
      <c r="F34" s="1484">
        <v>0</v>
      </c>
      <c r="G34" s="1484">
        <v>0.7</v>
      </c>
      <c r="H34" s="1484">
        <v>0.5</v>
      </c>
      <c r="I34" s="1484">
        <v>-0.4</v>
      </c>
      <c r="J34" s="443"/>
      <c r="K34" s="133"/>
    </row>
    <row r="35" spans="1:13" s="150" customFormat="1" ht="12.75" customHeight="1">
      <c r="A35" s="491"/>
      <c r="B35" s="439"/>
      <c r="C35" s="144" t="s">
        <v>493</v>
      </c>
      <c r="D35" s="1025" t="s">
        <v>493</v>
      </c>
      <c r="E35" s="1484" t="s">
        <v>696</v>
      </c>
      <c r="F35" s="1484" t="s">
        <v>696</v>
      </c>
      <c r="G35" s="1484" t="s">
        <v>696</v>
      </c>
      <c r="H35" s="1484" t="s">
        <v>696</v>
      </c>
      <c r="I35" s="1484" t="s">
        <v>696</v>
      </c>
      <c r="J35" s="445"/>
      <c r="K35" s="149"/>
      <c r="L35" s="265"/>
    </row>
    <row r="36" spans="1:13" ht="12.75" customHeight="1">
      <c r="A36" s="439"/>
      <c r="B36" s="439"/>
      <c r="C36" s="144" t="s">
        <v>230</v>
      </c>
      <c r="D36" s="1025" t="s">
        <v>230</v>
      </c>
      <c r="E36" s="1484">
        <v>0.1</v>
      </c>
      <c r="F36" s="1484">
        <v>0.2</v>
      </c>
      <c r="G36" s="1484">
        <v>0.3</v>
      </c>
      <c r="H36" s="1484">
        <v>0.1</v>
      </c>
      <c r="I36" s="1484">
        <v>0.3</v>
      </c>
      <c r="J36" s="443"/>
      <c r="K36" s="133"/>
    </row>
    <row r="37" spans="1:13" s="156" customFormat="1" ht="12.75" customHeight="1">
      <c r="A37" s="449"/>
      <c r="B37" s="494"/>
      <c r="C37" s="496" t="s">
        <v>231</v>
      </c>
      <c r="D37" s="1026" t="s">
        <v>498</v>
      </c>
      <c r="E37" s="1487">
        <v>-0.1</v>
      </c>
      <c r="F37" s="1487">
        <v>-0.2</v>
      </c>
      <c r="G37" s="1487">
        <v>-0.2</v>
      </c>
      <c r="H37" s="1487">
        <v>0</v>
      </c>
      <c r="I37" s="1487">
        <v>0</v>
      </c>
      <c r="J37" s="450"/>
      <c r="K37" s="155"/>
      <c r="L37" s="265"/>
    </row>
    <row r="38" spans="1:13" ht="18" customHeight="1">
      <c r="A38" s="439"/>
      <c r="B38" s="439"/>
      <c r="C38" s="144"/>
      <c r="D38" s="1027"/>
      <c r="E38" s="1484"/>
      <c r="F38" s="1484"/>
      <c r="G38" s="1484"/>
      <c r="H38" s="1484"/>
      <c r="I38" s="145"/>
      <c r="J38" s="443"/>
      <c r="K38" s="133"/>
    </row>
    <row r="39" spans="1:13" s="165" customFormat="1">
      <c r="A39" s="495"/>
      <c r="B39" s="439"/>
      <c r="C39" s="160"/>
      <c r="D39" s="161"/>
      <c r="E39" s="162"/>
      <c r="F39" s="162"/>
      <c r="G39" s="163"/>
      <c r="H39" s="163"/>
      <c r="I39" s="163"/>
      <c r="J39" s="452"/>
      <c r="K39" s="164"/>
      <c r="L39" s="265"/>
    </row>
    <row r="40" spans="1:13">
      <c r="A40" s="439"/>
      <c r="B40" s="439"/>
      <c r="C40" s="144"/>
      <c r="D40" s="144"/>
      <c r="E40" s="142"/>
      <c r="F40" s="1773"/>
      <c r="G40" s="1773"/>
      <c r="H40" s="1773"/>
      <c r="I40" s="1462"/>
      <c r="J40" s="453"/>
      <c r="K40" s="131"/>
    </row>
    <row r="41" spans="1:13">
      <c r="A41" s="439"/>
      <c r="B41" s="439"/>
      <c r="C41" s="144"/>
      <c r="D41" s="144"/>
      <c r="E41" s="142"/>
      <c r="F41" s="1773"/>
      <c r="G41" s="1773"/>
      <c r="H41" s="1773"/>
      <c r="I41" s="1462"/>
      <c r="J41" s="453"/>
      <c r="K41" s="131"/>
    </row>
    <row r="42" spans="1:13">
      <c r="A42" s="439"/>
      <c r="B42" s="439"/>
      <c r="C42" s="144"/>
      <c r="D42" s="144"/>
      <c r="E42" s="142"/>
      <c r="F42" s="1773"/>
      <c r="G42" s="1773"/>
      <c r="H42" s="1773"/>
      <c r="I42" s="1462"/>
      <c r="J42" s="453"/>
      <c r="K42" s="131"/>
      <c r="M42" s="1488"/>
    </row>
    <row r="43" spans="1:13">
      <c r="A43" s="439"/>
      <c r="B43" s="439"/>
      <c r="C43" s="144"/>
      <c r="D43" s="144"/>
      <c r="E43" s="142"/>
      <c r="F43" s="1773"/>
      <c r="G43" s="1773"/>
      <c r="H43" s="1773"/>
      <c r="I43" s="1462"/>
      <c r="J43" s="453"/>
      <c r="K43" s="131"/>
    </row>
    <row r="44" spans="1:13">
      <c r="A44" s="439"/>
      <c r="B44" s="439"/>
      <c r="C44" s="144"/>
      <c r="D44" s="144"/>
      <c r="E44" s="142"/>
      <c r="F44" s="1773"/>
      <c r="G44" s="1773"/>
      <c r="H44" s="1773"/>
      <c r="I44" s="1462"/>
      <c r="J44" s="453"/>
      <c r="K44" s="131"/>
    </row>
    <row r="45" spans="1:13">
      <c r="A45" s="439"/>
      <c r="B45" s="439"/>
      <c r="C45" s="144"/>
      <c r="D45" s="144"/>
      <c r="E45" s="142"/>
      <c r="F45" s="1480"/>
      <c r="G45" s="1480"/>
      <c r="H45" s="1480"/>
      <c r="I45" s="1480"/>
      <c r="J45" s="453"/>
      <c r="K45" s="131"/>
    </row>
    <row r="46" spans="1:13">
      <c r="A46" s="439"/>
      <c r="B46" s="439"/>
      <c r="C46" s="144"/>
      <c r="D46" s="144"/>
      <c r="E46" s="142"/>
      <c r="F46" s="1480"/>
      <c r="G46" s="1480"/>
      <c r="H46" s="1480"/>
      <c r="I46" s="1480"/>
      <c r="J46" s="453"/>
      <c r="K46" s="131"/>
    </row>
    <row r="47" spans="1:13">
      <c r="A47" s="439"/>
      <c r="B47" s="439"/>
      <c r="C47" s="144"/>
      <c r="D47" s="144"/>
      <c r="E47" s="142"/>
      <c r="F47" s="1480"/>
      <c r="G47" s="1480"/>
      <c r="H47" s="1480"/>
      <c r="I47" s="1480"/>
      <c r="J47" s="453"/>
      <c r="K47" s="131"/>
    </row>
    <row r="48" spans="1:13">
      <c r="A48" s="439"/>
      <c r="B48" s="439"/>
      <c r="C48" s="144"/>
      <c r="D48" s="144"/>
      <c r="E48" s="142"/>
      <c r="F48" s="1480"/>
      <c r="G48" s="1480"/>
      <c r="H48" s="1480"/>
      <c r="I48" s="1480"/>
      <c r="J48" s="453"/>
      <c r="K48" s="131"/>
    </row>
    <row r="49" spans="1:12">
      <c r="A49" s="439"/>
      <c r="B49" s="439"/>
      <c r="C49" s="144"/>
      <c r="D49" s="144"/>
      <c r="E49" s="142"/>
      <c r="F49" s="1480"/>
      <c r="G49" s="1480"/>
      <c r="H49" s="1480"/>
      <c r="I49" s="1480"/>
      <c r="J49" s="453"/>
      <c r="K49" s="131"/>
    </row>
    <row r="50" spans="1:12">
      <c r="A50" s="439"/>
      <c r="B50" s="439"/>
      <c r="C50" s="144"/>
      <c r="D50" s="144"/>
      <c r="E50" s="142"/>
      <c r="F50" s="1480"/>
      <c r="G50" s="1480"/>
      <c r="H50" s="1480"/>
      <c r="I50" s="1480"/>
      <c r="J50" s="453"/>
      <c r="K50" s="131"/>
    </row>
    <row r="51" spans="1:12">
      <c r="A51" s="439"/>
      <c r="B51" s="439"/>
      <c r="C51" s="144"/>
      <c r="D51" s="144"/>
      <c r="E51" s="142"/>
      <c r="F51" s="1480"/>
      <c r="G51" s="1480"/>
      <c r="H51" s="1480"/>
      <c r="I51" s="1480"/>
      <c r="J51" s="453"/>
      <c r="K51" s="131"/>
    </row>
    <row r="52" spans="1:12">
      <c r="A52" s="439"/>
      <c r="B52" s="439"/>
      <c r="C52" s="144"/>
      <c r="D52" s="144"/>
      <c r="E52" s="142"/>
      <c r="F52" s="1773"/>
      <c r="G52" s="1773"/>
      <c r="H52" s="1773"/>
      <c r="I52" s="1462"/>
      <c r="J52" s="453"/>
      <c r="K52" s="131"/>
    </row>
    <row r="53" spans="1:12">
      <c r="A53" s="439"/>
      <c r="B53" s="439"/>
      <c r="C53" s="144"/>
      <c r="D53" s="144"/>
      <c r="E53" s="142"/>
      <c r="F53" s="1773"/>
      <c r="G53" s="1773"/>
      <c r="H53" s="1773"/>
      <c r="I53" s="1462"/>
      <c r="J53" s="453"/>
      <c r="K53" s="131"/>
    </row>
    <row r="54" spans="1:12">
      <c r="A54" s="439"/>
      <c r="B54" s="439"/>
      <c r="C54" s="144"/>
      <c r="D54" s="144"/>
      <c r="E54" s="142"/>
      <c r="F54" s="1773"/>
      <c r="G54" s="1773"/>
      <c r="H54" s="1773"/>
      <c r="I54" s="1462"/>
      <c r="J54" s="453"/>
      <c r="K54" s="131"/>
    </row>
    <row r="55" spans="1:12">
      <c r="A55" s="439"/>
      <c r="B55" s="439"/>
      <c r="C55" s="144"/>
      <c r="D55" s="144"/>
      <c r="E55" s="142"/>
      <c r="F55" s="1773"/>
      <c r="G55" s="1773"/>
      <c r="H55" s="1773"/>
      <c r="I55" s="1462"/>
      <c r="J55" s="453"/>
      <c r="K55" s="131"/>
    </row>
    <row r="56" spans="1:12">
      <c r="A56" s="439"/>
      <c r="B56" s="439"/>
      <c r="C56" s="144"/>
      <c r="D56" s="144"/>
      <c r="E56" s="142"/>
      <c r="F56" s="1773"/>
      <c r="G56" s="1773"/>
      <c r="H56" s="1773"/>
      <c r="I56" s="1462"/>
      <c r="J56" s="453"/>
      <c r="K56" s="131"/>
    </row>
    <row r="57" spans="1:12">
      <c r="A57" s="439"/>
      <c r="B57" s="439"/>
      <c r="C57" s="144"/>
      <c r="D57" s="144"/>
      <c r="E57" s="142"/>
      <c r="F57" s="1773"/>
      <c r="G57" s="1773"/>
      <c r="H57" s="1773"/>
      <c r="I57" s="1462"/>
      <c r="J57" s="453"/>
      <c r="K57" s="131"/>
    </row>
    <row r="58" spans="1:12">
      <c r="A58" s="439"/>
      <c r="B58" s="439"/>
      <c r="C58" s="144"/>
      <c r="D58" s="144"/>
      <c r="E58" s="142"/>
      <c r="F58" s="1773"/>
      <c r="G58" s="1773"/>
      <c r="H58" s="1773"/>
      <c r="I58" s="1462"/>
      <c r="J58" s="453"/>
      <c r="K58" s="131"/>
    </row>
    <row r="59" spans="1:12" s="159" customFormat="1">
      <c r="A59" s="493"/>
      <c r="B59" s="439"/>
      <c r="C59" s="144"/>
      <c r="D59" s="144"/>
      <c r="E59" s="142"/>
      <c r="F59" s="1781"/>
      <c r="G59" s="1781"/>
      <c r="H59" s="1781"/>
      <c r="I59" s="1462"/>
      <c r="J59" s="454"/>
      <c r="K59" s="158"/>
      <c r="L59" s="730"/>
    </row>
    <row r="60" spans="1:12">
      <c r="A60" s="439"/>
      <c r="B60" s="439"/>
      <c r="C60" s="144"/>
      <c r="D60" s="144"/>
      <c r="E60" s="142"/>
      <c r="F60" s="1773"/>
      <c r="G60" s="1773"/>
      <c r="H60" s="1773"/>
      <c r="I60" s="1462"/>
      <c r="J60" s="453"/>
      <c r="K60" s="131"/>
    </row>
    <row r="61" spans="1:12">
      <c r="A61" s="439"/>
      <c r="B61" s="439"/>
      <c r="C61" s="144"/>
      <c r="D61" s="144"/>
      <c r="E61" s="142"/>
      <c r="F61" s="1781"/>
      <c r="G61" s="1781"/>
      <c r="H61" s="1781"/>
      <c r="I61" s="1462"/>
      <c r="J61" s="453"/>
      <c r="K61" s="131"/>
    </row>
    <row r="62" spans="1:12">
      <c r="A62" s="439"/>
      <c r="B62" s="439"/>
      <c r="C62" s="144"/>
      <c r="D62" s="144"/>
      <c r="E62" s="142"/>
      <c r="F62" s="1781"/>
      <c r="G62" s="1781"/>
      <c r="H62" s="1781"/>
      <c r="I62" s="1462"/>
      <c r="J62" s="453"/>
      <c r="K62" s="131"/>
    </row>
    <row r="63" spans="1:12" ht="12" customHeight="1">
      <c r="A63" s="439"/>
      <c r="B63" s="439"/>
      <c r="C63" s="144"/>
      <c r="D63" s="144"/>
      <c r="E63" s="142"/>
      <c r="F63" s="1773"/>
      <c r="G63" s="1773"/>
      <c r="H63" s="1773"/>
      <c r="I63" s="1462"/>
      <c r="J63" s="453"/>
      <c r="K63" s="131"/>
    </row>
    <row r="64" spans="1:12" ht="12.75" customHeight="1">
      <c r="A64" s="439"/>
      <c r="B64" s="439"/>
      <c r="C64" s="1774" t="s">
        <v>664</v>
      </c>
      <c r="D64" s="1774"/>
      <c r="E64" s="1774"/>
      <c r="F64" s="1491" t="s">
        <v>666</v>
      </c>
      <c r="G64" s="1489"/>
      <c r="H64" s="1489"/>
      <c r="I64" s="1489"/>
      <c r="J64" s="1463"/>
      <c r="K64" s="131"/>
    </row>
    <row r="65" spans="1:11" ht="11.25" customHeight="1">
      <c r="A65" s="439"/>
      <c r="B65" s="439"/>
      <c r="C65" s="1782" t="s">
        <v>667</v>
      </c>
      <c r="D65" s="1782"/>
      <c r="E65" s="1782"/>
      <c r="F65" s="1782"/>
      <c r="G65" s="1782"/>
      <c r="H65" s="1782"/>
      <c r="I65" s="1782"/>
      <c r="J65" s="1783"/>
      <c r="K65" s="131"/>
    </row>
    <row r="66" spans="1:11" ht="13.5" customHeight="1">
      <c r="A66" s="439"/>
      <c r="B66" s="439"/>
      <c r="C66" s="1784"/>
      <c r="D66" s="1785"/>
      <c r="E66" s="1785"/>
      <c r="F66" s="166"/>
      <c r="G66" s="167"/>
      <c r="H66" s="167"/>
      <c r="I66" s="1464">
        <v>41609</v>
      </c>
      <c r="J66" s="616">
        <v>21</v>
      </c>
      <c r="K66" s="131"/>
    </row>
    <row r="70" spans="1:11" ht="8.25" customHeight="1"/>
    <row r="72" spans="1:11" ht="9" customHeight="1"/>
    <row r="73" spans="1:11" ht="8.25" customHeight="1">
      <c r="J73" s="168"/>
    </row>
    <row r="74" spans="1:11" ht="9.75" customHeight="1"/>
  </sheetData>
  <mergeCells count="23">
    <mergeCell ref="C65:J65"/>
    <mergeCell ref="C66:E66"/>
    <mergeCell ref="F58:H58"/>
    <mergeCell ref="F59:H59"/>
    <mergeCell ref="F60:H60"/>
    <mergeCell ref="F62:H62"/>
    <mergeCell ref="F63:H63"/>
    <mergeCell ref="F42:H42"/>
    <mergeCell ref="C64:E64"/>
    <mergeCell ref="C5:D7"/>
    <mergeCell ref="C4:I4"/>
    <mergeCell ref="E6:F6"/>
    <mergeCell ref="F40:H40"/>
    <mergeCell ref="F41:H41"/>
    <mergeCell ref="F61:H61"/>
    <mergeCell ref="F43:H43"/>
    <mergeCell ref="F44:H44"/>
    <mergeCell ref="F52:H52"/>
    <mergeCell ref="F53:H53"/>
    <mergeCell ref="F54:H54"/>
    <mergeCell ref="F55:H55"/>
    <mergeCell ref="F56:H56"/>
    <mergeCell ref="F57:H57"/>
  </mergeCells>
  <hyperlinks>
    <hyperlink ref="F64"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83"/>
      <c r="C1" s="283"/>
      <c r="D1" s="283"/>
      <c r="E1" s="282"/>
      <c r="F1" s="1516" t="s">
        <v>43</v>
      </c>
      <c r="G1" s="1516"/>
      <c r="H1" s="1516"/>
      <c r="I1" s="8"/>
      <c r="J1" s="8"/>
      <c r="K1" s="8"/>
      <c r="L1" s="8"/>
      <c r="M1" s="8"/>
      <c r="N1" s="8"/>
      <c r="O1" s="8"/>
    </row>
    <row r="2" spans="1:17" ht="13.5" customHeight="1">
      <c r="A2" s="4"/>
      <c r="B2" s="289"/>
      <c r="C2" s="1522"/>
      <c r="D2" s="1522"/>
      <c r="E2" s="1522"/>
      <c r="F2" s="1522"/>
      <c r="G2" s="1522"/>
      <c r="H2" s="8"/>
      <c r="I2" s="8"/>
      <c r="J2" s="8"/>
      <c r="K2" s="8"/>
      <c r="L2" s="8"/>
      <c r="M2" s="8"/>
      <c r="N2" s="8"/>
      <c r="O2" s="8"/>
    </row>
    <row r="3" spans="1:17">
      <c r="A3" s="4"/>
      <c r="B3" s="290"/>
      <c r="C3" s="1522"/>
      <c r="D3" s="1522"/>
      <c r="E3" s="1522"/>
      <c r="F3" s="1522"/>
      <c r="G3" s="1522"/>
      <c r="H3" s="1"/>
      <c r="I3" s="8"/>
      <c r="J3" s="8"/>
      <c r="K3" s="8"/>
      <c r="L3" s="8"/>
      <c r="M3" s="8"/>
      <c r="N3" s="8"/>
      <c r="O3" s="4"/>
    </row>
    <row r="4" spans="1:17" ht="12.75" customHeight="1">
      <c r="A4" s="4"/>
      <c r="B4" s="292"/>
      <c r="C4" s="1514" t="s">
        <v>48</v>
      </c>
      <c r="D4" s="1515"/>
      <c r="E4" s="1515"/>
      <c r="F4" s="1515"/>
      <c r="G4" s="1515"/>
      <c r="H4" s="1515"/>
      <c r="I4" s="8"/>
      <c r="J4" s="8"/>
      <c r="K4" s="8"/>
      <c r="L4" s="8"/>
      <c r="M4" s="22"/>
      <c r="N4" s="8"/>
      <c r="O4" s="4"/>
    </row>
    <row r="5" spans="1:17" s="12" customFormat="1" ht="16.5" customHeight="1">
      <c r="A5" s="11"/>
      <c r="B5" s="291"/>
      <c r="C5" s="1515"/>
      <c r="D5" s="1515"/>
      <c r="E5" s="1515"/>
      <c r="F5" s="1515"/>
      <c r="G5" s="1515"/>
      <c r="H5" s="1515"/>
      <c r="I5" s="8"/>
      <c r="J5" s="8"/>
      <c r="K5" s="8"/>
      <c r="L5" s="8"/>
      <c r="M5" s="22"/>
      <c r="N5" s="8"/>
      <c r="O5" s="11"/>
    </row>
    <row r="6" spans="1:17" ht="11.25" customHeight="1">
      <c r="A6" s="4"/>
      <c r="B6" s="292"/>
      <c r="C6" s="1515"/>
      <c r="D6" s="1515"/>
      <c r="E6" s="1515"/>
      <c r="F6" s="1515"/>
      <c r="G6" s="1515"/>
      <c r="H6" s="1515"/>
      <c r="I6" s="8"/>
      <c r="J6" s="8"/>
      <c r="K6" s="8"/>
      <c r="L6" s="8"/>
      <c r="M6" s="22"/>
      <c r="N6" s="8"/>
      <c r="O6" s="4"/>
    </row>
    <row r="7" spans="1:17" ht="11.25" customHeight="1">
      <c r="A7" s="4"/>
      <c r="B7" s="292"/>
      <c r="C7" s="1515"/>
      <c r="D7" s="1515"/>
      <c r="E7" s="1515"/>
      <c r="F7" s="1515"/>
      <c r="G7" s="1515"/>
      <c r="H7" s="1515"/>
      <c r="I7" s="8"/>
      <c r="J7" s="8"/>
      <c r="K7" s="8"/>
      <c r="L7" s="8"/>
      <c r="M7" s="22"/>
      <c r="N7" s="8"/>
      <c r="O7" s="4"/>
    </row>
    <row r="8" spans="1:17" ht="117" customHeight="1">
      <c r="A8" s="4"/>
      <c r="B8" s="292"/>
      <c r="C8" s="1515"/>
      <c r="D8" s="1515"/>
      <c r="E8" s="1515"/>
      <c r="F8" s="1515"/>
      <c r="G8" s="1515"/>
      <c r="H8" s="1515"/>
      <c r="I8" s="8"/>
      <c r="J8" s="8"/>
      <c r="K8" s="8"/>
      <c r="L8" s="8"/>
      <c r="M8" s="22"/>
      <c r="N8" s="8"/>
      <c r="O8" s="4"/>
    </row>
    <row r="9" spans="1:17" ht="10.5" customHeight="1">
      <c r="A9" s="4"/>
      <c r="B9" s="292"/>
      <c r="C9" s="1515"/>
      <c r="D9" s="1515"/>
      <c r="E9" s="1515"/>
      <c r="F9" s="1515"/>
      <c r="G9" s="1515"/>
      <c r="H9" s="1515"/>
      <c r="I9" s="8"/>
      <c r="J9" s="8"/>
      <c r="K9" s="8"/>
      <c r="L9" s="8"/>
      <c r="M9" s="22"/>
      <c r="N9" s="5"/>
      <c r="O9" s="4"/>
    </row>
    <row r="10" spans="1:17" ht="11.25" customHeight="1">
      <c r="A10" s="4"/>
      <c r="B10" s="292"/>
      <c r="C10" s="1515"/>
      <c r="D10" s="1515"/>
      <c r="E10" s="1515"/>
      <c r="F10" s="1515"/>
      <c r="G10" s="1515"/>
      <c r="H10" s="1515"/>
      <c r="I10" s="8"/>
      <c r="J10" s="8"/>
      <c r="K10" s="8"/>
      <c r="L10" s="8"/>
      <c r="M10" s="22"/>
      <c r="N10" s="5"/>
      <c r="O10" s="4"/>
      <c r="Q10" s="7"/>
    </row>
    <row r="11" spans="1:17" ht="3.75" customHeight="1">
      <c r="A11" s="4"/>
      <c r="B11" s="292"/>
      <c r="C11" s="1515"/>
      <c r="D11" s="1515"/>
      <c r="E11" s="1515"/>
      <c r="F11" s="1515"/>
      <c r="G11" s="1515"/>
      <c r="H11" s="1515"/>
      <c r="I11" s="8"/>
      <c r="J11" s="8"/>
      <c r="K11" s="8"/>
      <c r="L11" s="8"/>
      <c r="M11" s="22"/>
      <c r="N11" s="5"/>
      <c r="O11" s="4"/>
    </row>
    <row r="12" spans="1:17" ht="11.25" customHeight="1">
      <c r="A12" s="4"/>
      <c r="B12" s="292"/>
      <c r="C12" s="1515"/>
      <c r="D12" s="1515"/>
      <c r="E12" s="1515"/>
      <c r="F12" s="1515"/>
      <c r="G12" s="1515"/>
      <c r="H12" s="1515"/>
      <c r="I12" s="8"/>
      <c r="J12" s="8"/>
      <c r="K12" s="8"/>
      <c r="L12" s="8"/>
      <c r="M12" s="22"/>
      <c r="N12" s="5"/>
      <c r="O12" s="4"/>
    </row>
    <row r="13" spans="1:17" ht="11.25" customHeight="1">
      <c r="A13" s="4"/>
      <c r="B13" s="292"/>
      <c r="C13" s="1515"/>
      <c r="D13" s="1515"/>
      <c r="E13" s="1515"/>
      <c r="F13" s="1515"/>
      <c r="G13" s="1515"/>
      <c r="H13" s="1515"/>
      <c r="I13" s="8"/>
      <c r="J13" s="8"/>
      <c r="K13" s="8"/>
      <c r="L13" s="8"/>
      <c r="M13" s="22"/>
      <c r="N13" s="5"/>
      <c r="O13" s="4"/>
    </row>
    <row r="14" spans="1:17" ht="15.75" customHeight="1">
      <c r="A14" s="4"/>
      <c r="B14" s="292"/>
      <c r="C14" s="1515"/>
      <c r="D14" s="1515"/>
      <c r="E14" s="1515"/>
      <c r="F14" s="1515"/>
      <c r="G14" s="1515"/>
      <c r="H14" s="1515"/>
      <c r="I14" s="8"/>
      <c r="J14" s="8"/>
      <c r="K14" s="8"/>
      <c r="L14" s="8"/>
      <c r="M14" s="22"/>
      <c r="N14" s="5"/>
      <c r="O14" s="4"/>
    </row>
    <row r="15" spans="1:17" ht="22.5" customHeight="1">
      <c r="A15" s="4"/>
      <c r="B15" s="292"/>
      <c r="C15" s="1515"/>
      <c r="D15" s="1515"/>
      <c r="E15" s="1515"/>
      <c r="F15" s="1515"/>
      <c r="G15" s="1515"/>
      <c r="H15" s="1515"/>
      <c r="I15" s="8"/>
      <c r="J15" s="8"/>
      <c r="K15" s="8"/>
      <c r="L15" s="8"/>
      <c r="M15" s="22"/>
      <c r="N15" s="5"/>
      <c r="O15" s="4"/>
    </row>
    <row r="16" spans="1:17" ht="11.25" customHeight="1">
      <c r="A16" s="4"/>
      <c r="B16" s="292"/>
      <c r="C16" s="1515"/>
      <c r="D16" s="1515"/>
      <c r="E16" s="1515"/>
      <c r="F16" s="1515"/>
      <c r="G16" s="1515"/>
      <c r="H16" s="1515"/>
      <c r="I16" s="8"/>
      <c r="J16" s="8"/>
      <c r="K16" s="8"/>
      <c r="L16" s="8"/>
      <c r="M16" s="22"/>
      <c r="N16" s="5"/>
      <c r="O16" s="4"/>
    </row>
    <row r="17" spans="1:18" ht="11.25" customHeight="1">
      <c r="A17" s="4"/>
      <c r="B17" s="292"/>
      <c r="C17" s="1515"/>
      <c r="D17" s="1515"/>
      <c r="E17" s="1515"/>
      <c r="F17" s="1515"/>
      <c r="G17" s="1515"/>
      <c r="H17" s="1515"/>
      <c r="I17" s="8"/>
      <c r="J17" s="8"/>
      <c r="K17" s="8"/>
      <c r="L17" s="8"/>
      <c r="M17" s="22"/>
      <c r="N17" s="5"/>
      <c r="O17" s="4"/>
    </row>
    <row r="18" spans="1:18" ht="11.25" customHeight="1">
      <c r="A18" s="4"/>
      <c r="B18" s="292"/>
      <c r="C18" s="1515"/>
      <c r="D18" s="1515"/>
      <c r="E18" s="1515"/>
      <c r="F18" s="1515"/>
      <c r="G18" s="1515"/>
      <c r="H18" s="1515"/>
      <c r="I18" s="10"/>
      <c r="J18" s="10"/>
      <c r="K18" s="10"/>
      <c r="L18" s="10"/>
      <c r="M18" s="10"/>
      <c r="N18" s="5"/>
      <c r="O18" s="4"/>
    </row>
    <row r="19" spans="1:18" ht="11.25" customHeight="1">
      <c r="A19" s="4"/>
      <c r="B19" s="292"/>
      <c r="C19" s="1515"/>
      <c r="D19" s="1515"/>
      <c r="E19" s="1515"/>
      <c r="F19" s="1515"/>
      <c r="G19" s="1515"/>
      <c r="H19" s="1515"/>
      <c r="I19" s="23"/>
      <c r="J19" s="23"/>
      <c r="K19" s="23"/>
      <c r="L19" s="23"/>
      <c r="M19" s="23"/>
      <c r="N19" s="5"/>
      <c r="O19" s="4"/>
    </row>
    <row r="20" spans="1:18" ht="11.25" customHeight="1">
      <c r="A20" s="4"/>
      <c r="B20" s="292"/>
      <c r="C20" s="1515"/>
      <c r="D20" s="1515"/>
      <c r="E20" s="1515"/>
      <c r="F20" s="1515"/>
      <c r="G20" s="1515"/>
      <c r="H20" s="1515"/>
      <c r="I20" s="16"/>
      <c r="J20" s="16"/>
      <c r="K20" s="16"/>
      <c r="L20" s="16"/>
      <c r="M20" s="16"/>
      <c r="N20" s="5"/>
      <c r="O20" s="4"/>
    </row>
    <row r="21" spans="1:18" ht="11.25" customHeight="1">
      <c r="A21" s="4"/>
      <c r="B21" s="292"/>
      <c r="C21" s="1515"/>
      <c r="D21" s="1515"/>
      <c r="E21" s="1515"/>
      <c r="F21" s="1515"/>
      <c r="G21" s="1515"/>
      <c r="H21" s="1515"/>
      <c r="I21" s="16"/>
      <c r="J21" s="16"/>
      <c r="K21" s="16"/>
      <c r="L21" s="16"/>
      <c r="M21" s="16"/>
      <c r="N21" s="5"/>
      <c r="O21" s="4"/>
    </row>
    <row r="22" spans="1:18" ht="12" customHeight="1">
      <c r="A22" s="4"/>
      <c r="B22" s="292"/>
      <c r="C22" s="35"/>
      <c r="D22" s="35"/>
      <c r="E22" s="35"/>
      <c r="F22" s="35"/>
      <c r="G22" s="35"/>
      <c r="H22" s="35"/>
      <c r="I22" s="18"/>
      <c r="J22" s="18"/>
      <c r="K22" s="18"/>
      <c r="L22" s="18"/>
      <c r="M22" s="18"/>
      <c r="N22" s="5"/>
      <c r="O22" s="4"/>
    </row>
    <row r="23" spans="1:18" ht="27.75" customHeight="1">
      <c r="A23" s="4"/>
      <c r="B23" s="292"/>
      <c r="C23" s="35"/>
      <c r="D23" s="35"/>
      <c r="E23" s="35"/>
      <c r="F23" s="35"/>
      <c r="G23" s="35"/>
      <c r="H23" s="35"/>
      <c r="I23" s="16"/>
      <c r="J23" s="16"/>
      <c r="K23" s="16"/>
      <c r="L23" s="16"/>
      <c r="M23" s="16"/>
      <c r="N23" s="5"/>
      <c r="O23" s="4"/>
    </row>
    <row r="24" spans="1:18" ht="18" customHeight="1">
      <c r="A24" s="4"/>
      <c r="B24" s="292"/>
      <c r="C24" s="14"/>
      <c r="D24" s="18"/>
      <c r="E24" s="20"/>
      <c r="F24" s="18"/>
      <c r="G24" s="15"/>
      <c r="H24" s="18"/>
      <c r="I24" s="18"/>
      <c r="J24" s="18"/>
      <c r="K24" s="18"/>
      <c r="L24" s="18"/>
      <c r="M24" s="18"/>
      <c r="N24" s="5"/>
      <c r="O24" s="4"/>
    </row>
    <row r="25" spans="1:18" ht="18" customHeight="1">
      <c r="A25" s="4"/>
      <c r="B25" s="292"/>
      <c r="C25" s="17"/>
      <c r="D25" s="18"/>
      <c r="E25" s="13"/>
      <c r="F25" s="16"/>
      <c r="G25" s="15"/>
      <c r="H25" s="16"/>
      <c r="I25" s="16"/>
      <c r="J25" s="16"/>
      <c r="K25" s="16"/>
      <c r="L25" s="16"/>
      <c r="M25" s="16"/>
      <c r="N25" s="5"/>
      <c r="O25" s="4"/>
    </row>
    <row r="26" spans="1:18">
      <c r="A26" s="4"/>
      <c r="B26" s="292"/>
      <c r="C26" s="17"/>
      <c r="D26" s="18"/>
      <c r="E26" s="13"/>
      <c r="F26" s="16"/>
      <c r="G26" s="15"/>
      <c r="H26" s="16"/>
      <c r="I26" s="16"/>
      <c r="J26" s="16"/>
      <c r="K26" s="16"/>
      <c r="L26" s="16"/>
      <c r="M26" s="16"/>
      <c r="N26" s="5"/>
      <c r="O26" s="4"/>
    </row>
    <row r="27" spans="1:18" ht="13.5" customHeight="1">
      <c r="A27" s="4"/>
      <c r="B27" s="292"/>
      <c r="C27" s="17"/>
      <c r="D27" s="18"/>
      <c r="E27" s="13"/>
      <c r="F27" s="16"/>
      <c r="G27" s="15"/>
      <c r="H27" s="400"/>
      <c r="I27" s="401" t="s">
        <v>42</v>
      </c>
      <c r="J27" s="402"/>
      <c r="K27" s="402"/>
      <c r="L27" s="403"/>
      <c r="M27" s="403"/>
      <c r="N27" s="5"/>
      <c r="O27" s="4"/>
    </row>
    <row r="28" spans="1:18" ht="10.5" customHeight="1">
      <c r="A28" s="4"/>
      <c r="B28" s="292"/>
      <c r="C28" s="14"/>
      <c r="D28" s="18"/>
      <c r="E28" s="20"/>
      <c r="F28" s="18"/>
      <c r="G28" s="15"/>
      <c r="H28" s="18"/>
      <c r="I28" s="404"/>
      <c r="J28" s="404"/>
      <c r="K28" s="404"/>
      <c r="L28" s="404"/>
      <c r="M28" s="615"/>
      <c r="N28" s="405"/>
      <c r="O28" s="4"/>
    </row>
    <row r="29" spans="1:18" ht="16.5" customHeight="1">
      <c r="A29" s="4"/>
      <c r="B29" s="292"/>
      <c r="C29" s="14"/>
      <c r="D29" s="18"/>
      <c r="E29" s="20"/>
      <c r="F29" s="18"/>
      <c r="G29" s="15"/>
      <c r="H29" s="18"/>
      <c r="I29" s="18" t="s">
        <v>467</v>
      </c>
      <c r="J29" s="18"/>
      <c r="K29" s="18"/>
      <c r="L29" s="18"/>
      <c r="M29" s="615"/>
      <c r="N29" s="406"/>
      <c r="O29" s="4"/>
    </row>
    <row r="30" spans="1:18" ht="10.5" customHeight="1">
      <c r="A30" s="4"/>
      <c r="B30" s="292"/>
      <c r="C30" s="14"/>
      <c r="D30" s="18"/>
      <c r="E30" s="20"/>
      <c r="F30" s="18"/>
      <c r="G30" s="15"/>
      <c r="H30" s="18"/>
      <c r="I30" s="18"/>
      <c r="J30" s="18"/>
      <c r="K30" s="18"/>
      <c r="L30" s="18"/>
      <c r="M30" s="615"/>
      <c r="N30" s="406"/>
      <c r="O30" s="4"/>
      <c r="P30" s="126"/>
      <c r="Q30" s="126"/>
      <c r="R30" s="126"/>
    </row>
    <row r="31" spans="1:18" ht="16.5" customHeight="1">
      <c r="A31" s="4"/>
      <c r="B31" s="292"/>
      <c r="C31" s="17"/>
      <c r="D31" s="18"/>
      <c r="E31" s="13"/>
      <c r="F31" s="16"/>
      <c r="G31" s="15"/>
      <c r="H31" s="16"/>
      <c r="I31" s="1513" t="s">
        <v>46</v>
      </c>
      <c r="J31" s="1513"/>
      <c r="K31" s="1520">
        <f>+capa!G25</f>
        <v>41609</v>
      </c>
      <c r="L31" s="1521"/>
      <c r="M31" s="615"/>
      <c r="N31" s="407"/>
      <c r="O31" s="4"/>
      <c r="P31" s="126"/>
      <c r="Q31" s="126"/>
      <c r="R31" s="126"/>
    </row>
    <row r="32" spans="1:18" ht="10.5" customHeight="1">
      <c r="A32" s="4"/>
      <c r="B32" s="292"/>
      <c r="C32" s="17"/>
      <c r="D32" s="18"/>
      <c r="E32" s="13"/>
      <c r="F32" s="16"/>
      <c r="G32" s="15"/>
      <c r="H32" s="16"/>
      <c r="I32" s="277"/>
      <c r="J32" s="277"/>
      <c r="K32" s="276"/>
      <c r="L32" s="276"/>
      <c r="M32" s="615"/>
      <c r="N32" s="407"/>
      <c r="O32" s="4"/>
      <c r="P32" s="126"/>
      <c r="Q32" s="126"/>
      <c r="R32" s="126"/>
    </row>
    <row r="33" spans="1:18" ht="16.5" customHeight="1">
      <c r="A33" s="4"/>
      <c r="B33" s="292"/>
      <c r="C33" s="14"/>
      <c r="D33" s="18"/>
      <c r="E33" s="20"/>
      <c r="F33" s="18"/>
      <c r="G33" s="15"/>
      <c r="H33" s="18"/>
      <c r="I33" s="1519" t="s">
        <v>304</v>
      </c>
      <c r="J33" s="1517"/>
      <c r="K33" s="1517"/>
      <c r="L33" s="1517"/>
      <c r="M33" s="615"/>
      <c r="N33" s="406"/>
      <c r="O33" s="4"/>
      <c r="P33" s="126"/>
      <c r="Q33" s="126"/>
      <c r="R33" s="126"/>
    </row>
    <row r="34" spans="1:18" ht="14.25" customHeight="1">
      <c r="A34" s="4"/>
      <c r="B34" s="292"/>
      <c r="C34" s="14"/>
      <c r="D34" s="18"/>
      <c r="E34" s="20"/>
      <c r="F34" s="18"/>
      <c r="G34" s="15"/>
      <c r="H34" s="18"/>
      <c r="I34" s="234" t="s">
        <v>305</v>
      </c>
      <c r="J34" s="274"/>
      <c r="K34" s="274"/>
      <c r="L34" s="274"/>
      <c r="M34" s="615"/>
      <c r="N34" s="406"/>
      <c r="O34" s="4"/>
    </row>
    <row r="35" spans="1:18" s="126" customFormat="1" ht="14.25" customHeight="1">
      <c r="A35" s="4"/>
      <c r="B35" s="292"/>
      <c r="C35" s="14"/>
      <c r="D35" s="18"/>
      <c r="E35" s="20"/>
      <c r="F35" s="18"/>
      <c r="G35" s="469"/>
      <c r="H35" s="18"/>
      <c r="I35" s="234" t="s">
        <v>381</v>
      </c>
      <c r="J35" s="468"/>
      <c r="K35" s="468"/>
      <c r="L35" s="468"/>
      <c r="M35" s="615"/>
      <c r="N35" s="406"/>
      <c r="O35" s="4"/>
    </row>
    <row r="36" spans="1:18" ht="20.25" customHeight="1">
      <c r="A36" s="4"/>
      <c r="B36" s="292"/>
      <c r="C36" s="17"/>
      <c r="D36" s="18"/>
      <c r="E36" s="13"/>
      <c r="F36" s="16"/>
      <c r="G36" s="15"/>
      <c r="H36" s="16"/>
      <c r="I36" s="1523" t="s">
        <v>306</v>
      </c>
      <c r="J36" s="1523"/>
      <c r="K36" s="1523"/>
      <c r="L36" s="1523"/>
      <c r="M36" s="615"/>
      <c r="N36" s="407"/>
      <c r="O36" s="4"/>
    </row>
    <row r="37" spans="1:18" ht="12.75" customHeight="1">
      <c r="A37" s="4"/>
      <c r="B37" s="292"/>
      <c r="C37" s="17"/>
      <c r="D37" s="18"/>
      <c r="E37" s="13"/>
      <c r="F37" s="16"/>
      <c r="G37" s="15"/>
      <c r="H37" s="16"/>
      <c r="I37" s="275" t="s">
        <v>307</v>
      </c>
      <c r="J37" s="275"/>
      <c r="K37" s="275"/>
      <c r="L37" s="275"/>
      <c r="M37" s="615"/>
      <c r="N37" s="407"/>
      <c r="O37" s="4"/>
    </row>
    <row r="38" spans="1:18" ht="12.75" customHeight="1">
      <c r="A38" s="4"/>
      <c r="B38" s="292"/>
      <c r="C38" s="17"/>
      <c r="D38" s="18"/>
      <c r="E38" s="13"/>
      <c r="F38" s="16"/>
      <c r="G38" s="15"/>
      <c r="H38" s="16"/>
      <c r="I38" s="1523" t="s">
        <v>344</v>
      </c>
      <c r="J38" s="1523"/>
      <c r="K38" s="1523"/>
      <c r="L38" s="1523"/>
      <c r="M38" s="615"/>
      <c r="N38" s="407"/>
      <c r="O38" s="4"/>
    </row>
    <row r="39" spans="1:18" ht="17.25" customHeight="1">
      <c r="A39" s="4"/>
      <c r="B39" s="292"/>
      <c r="C39" s="14"/>
      <c r="D39" s="18"/>
      <c r="E39" s="20"/>
      <c r="F39" s="18"/>
      <c r="G39" s="15"/>
      <c r="H39" s="18"/>
      <c r="I39" s="1525" t="s">
        <v>426</v>
      </c>
      <c r="J39" s="1523"/>
      <c r="K39" s="1523"/>
      <c r="L39" s="1523"/>
      <c r="M39" s="615"/>
      <c r="N39" s="406"/>
      <c r="O39" s="4"/>
    </row>
    <row r="40" spans="1:18" ht="15" customHeight="1">
      <c r="A40" s="4"/>
      <c r="B40" s="292"/>
      <c r="C40" s="17"/>
      <c r="D40" s="18"/>
      <c r="E40" s="13"/>
      <c r="F40" s="16"/>
      <c r="G40" s="15"/>
      <c r="H40" s="16"/>
      <c r="I40" s="1525" t="s">
        <v>343</v>
      </c>
      <c r="J40" s="1523"/>
      <c r="K40" s="1523"/>
      <c r="L40" s="1523"/>
      <c r="M40" s="615"/>
      <c r="N40" s="407"/>
      <c r="O40" s="4"/>
    </row>
    <row r="41" spans="1:18" ht="10.5" customHeight="1">
      <c r="A41" s="4"/>
      <c r="B41" s="292"/>
      <c r="C41" s="17"/>
      <c r="D41" s="18"/>
      <c r="E41" s="13"/>
      <c r="F41" s="16"/>
      <c r="G41" s="15"/>
      <c r="H41" s="16"/>
      <c r="I41" s="275"/>
      <c r="J41" s="275"/>
      <c r="K41" s="275"/>
      <c r="L41" s="275"/>
      <c r="M41" s="615"/>
      <c r="N41" s="407"/>
      <c r="O41" s="4"/>
    </row>
    <row r="42" spans="1:18" ht="16.5" customHeight="1">
      <c r="A42" s="4"/>
      <c r="B42" s="292"/>
      <c r="C42" s="17"/>
      <c r="D42" s="18"/>
      <c r="E42" s="13"/>
      <c r="F42" s="16"/>
      <c r="G42" s="15"/>
      <c r="H42" s="16"/>
      <c r="I42" s="1518" t="s">
        <v>52</v>
      </c>
      <c r="J42" s="1513"/>
      <c r="K42" s="1513"/>
      <c r="L42" s="1513"/>
      <c r="M42" s="615"/>
      <c r="N42" s="407"/>
      <c r="O42" s="4"/>
    </row>
    <row r="43" spans="1:18" ht="10.5" customHeight="1">
      <c r="A43" s="4"/>
      <c r="B43" s="292"/>
      <c r="C43" s="14"/>
      <c r="D43" s="18"/>
      <c r="E43" s="20"/>
      <c r="F43" s="18"/>
      <c r="G43" s="15"/>
      <c r="H43" s="18"/>
      <c r="I43" s="1524"/>
      <c r="J43" s="1524"/>
      <c r="K43" s="1524"/>
      <c r="L43" s="1524"/>
      <c r="M43" s="615"/>
      <c r="N43" s="406"/>
      <c r="O43" s="4"/>
    </row>
    <row r="44" spans="1:18" ht="16.5" customHeight="1">
      <c r="A44" s="4"/>
      <c r="B44" s="292"/>
      <c r="C44" s="17"/>
      <c r="D44" s="18"/>
      <c r="E44" s="13"/>
      <c r="F44" s="16"/>
      <c r="G44" s="15"/>
      <c r="H44" s="16"/>
      <c r="I44" s="1517" t="s">
        <v>23</v>
      </c>
      <c r="J44" s="1517"/>
      <c r="K44" s="1517"/>
      <c r="L44" s="1517"/>
      <c r="M44" s="615"/>
      <c r="N44" s="407"/>
      <c r="O44" s="4"/>
    </row>
    <row r="45" spans="1:18" ht="10.5" customHeight="1">
      <c r="A45" s="4"/>
      <c r="B45" s="292"/>
      <c r="C45" s="17"/>
      <c r="D45" s="18"/>
      <c r="E45" s="13"/>
      <c r="F45" s="16"/>
      <c r="G45" s="15"/>
      <c r="H45" s="16"/>
      <c r="I45" s="274"/>
      <c r="J45" s="274"/>
      <c r="K45" s="274"/>
      <c r="L45" s="274"/>
      <c r="M45" s="615"/>
      <c r="N45" s="407"/>
      <c r="O45" s="4"/>
    </row>
    <row r="46" spans="1:18" ht="16.5" customHeight="1">
      <c r="A46" s="4"/>
      <c r="B46" s="292"/>
      <c r="C46" s="14"/>
      <c r="D46" s="18"/>
      <c r="E46" s="20"/>
      <c r="F46" s="18"/>
      <c r="G46" s="15"/>
      <c r="H46" s="18"/>
      <c r="I46" s="1513" t="s">
        <v>19</v>
      </c>
      <c r="J46" s="1513"/>
      <c r="K46" s="1513"/>
      <c r="L46" s="1513"/>
      <c r="M46" s="615"/>
      <c r="N46" s="406"/>
      <c r="O46" s="4"/>
    </row>
    <row r="47" spans="1:18" ht="10.5" customHeight="1">
      <c r="A47" s="4"/>
      <c r="B47" s="292"/>
      <c r="C47" s="14"/>
      <c r="D47" s="18"/>
      <c r="E47" s="20"/>
      <c r="F47" s="18"/>
      <c r="G47" s="15"/>
      <c r="H47" s="18"/>
      <c r="I47" s="277"/>
      <c r="J47" s="277"/>
      <c r="K47" s="277"/>
      <c r="L47" s="277"/>
      <c r="M47" s="615"/>
      <c r="N47" s="406"/>
      <c r="O47" s="4"/>
    </row>
    <row r="48" spans="1:18" ht="16.5" customHeight="1">
      <c r="A48" s="4"/>
      <c r="B48" s="292"/>
      <c r="C48" s="17"/>
      <c r="D48" s="18"/>
      <c r="E48" s="13"/>
      <c r="F48" s="16"/>
      <c r="G48" s="15"/>
      <c r="H48" s="16"/>
      <c r="I48" s="1528" t="s">
        <v>10</v>
      </c>
      <c r="J48" s="1528"/>
      <c r="K48" s="1528"/>
      <c r="L48" s="1528"/>
      <c r="M48" s="615"/>
      <c r="N48" s="407"/>
      <c r="O48" s="4"/>
    </row>
    <row r="49" spans="1:15" ht="5.25" customHeight="1">
      <c r="A49" s="4"/>
      <c r="B49" s="292"/>
      <c r="C49" s="17"/>
      <c r="D49" s="18"/>
      <c r="E49" s="13"/>
      <c r="F49" s="16"/>
      <c r="G49" s="15"/>
      <c r="H49" s="16"/>
      <c r="I49" s="278"/>
      <c r="J49" s="278"/>
      <c r="K49" s="278"/>
      <c r="L49" s="278"/>
      <c r="M49" s="615"/>
      <c r="N49" s="407"/>
      <c r="O49" s="4"/>
    </row>
    <row r="50" spans="1:15" ht="12.75" customHeight="1">
      <c r="A50" s="4"/>
      <c r="B50" s="292"/>
      <c r="C50" s="17"/>
      <c r="D50" s="18"/>
      <c r="E50" s="13"/>
      <c r="F50" s="16"/>
      <c r="G50" s="15"/>
      <c r="H50" s="16"/>
      <c r="I50" s="8"/>
      <c r="J50" s="8"/>
      <c r="K50" s="8"/>
      <c r="L50" s="8"/>
      <c r="M50" s="584"/>
      <c r="N50" s="5"/>
      <c r="O50" s="4"/>
    </row>
    <row r="51" spans="1:15" ht="27.75" customHeight="1">
      <c r="A51" s="4"/>
      <c r="B51" s="292"/>
      <c r="C51" s="3"/>
      <c r="D51" s="8"/>
      <c r="E51" s="5"/>
      <c r="F51" s="2"/>
      <c r="G51" s="6"/>
      <c r="H51" s="2"/>
      <c r="I51" s="33"/>
      <c r="J51" s="33"/>
      <c r="K51" s="8"/>
      <c r="L51" s="8"/>
      <c r="M51" s="2"/>
      <c r="N51" s="5"/>
      <c r="O51" s="4"/>
    </row>
    <row r="52" spans="1:15" ht="20.25" customHeight="1">
      <c r="A52" s="4"/>
      <c r="B52" s="292"/>
      <c r="C52" s="5"/>
      <c r="D52" s="5"/>
      <c r="E52" s="5"/>
      <c r="F52" s="5"/>
      <c r="G52" s="5"/>
      <c r="H52" s="5"/>
      <c r="I52" s="5"/>
      <c r="J52" s="5"/>
      <c r="K52" s="5"/>
      <c r="L52" s="5"/>
      <c r="M52" s="5"/>
      <c r="N52" s="5"/>
      <c r="O52" s="4"/>
    </row>
    <row r="53" spans="1:15">
      <c r="A53" s="4"/>
      <c r="B53" s="464">
        <v>2</v>
      </c>
      <c r="C53" s="1526">
        <v>41609</v>
      </c>
      <c r="D53" s="1526"/>
      <c r="E53" s="1526"/>
      <c r="F53" s="1526"/>
      <c r="G53" s="1526"/>
      <c r="H53" s="1526"/>
      <c r="I53" s="8"/>
      <c r="J53" s="8"/>
      <c r="K53" s="8"/>
      <c r="L53" s="8"/>
      <c r="M53" s="8"/>
      <c r="O53" s="4"/>
    </row>
    <row r="64" spans="1:15" ht="8.25" customHeight="1"/>
    <row r="66" spans="13:14" ht="9" customHeight="1">
      <c r="N66" s="9"/>
    </row>
    <row r="67" spans="13:14" ht="8.25" customHeight="1">
      <c r="M67" s="1527"/>
      <c r="N67" s="1527"/>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82"/>
      <c r="C1" s="282"/>
      <c r="D1" s="282"/>
      <c r="E1" s="282"/>
      <c r="F1" s="282"/>
      <c r="G1" s="283"/>
      <c r="H1" s="283"/>
      <c r="I1" s="283"/>
      <c r="J1" s="283"/>
      <c r="K1" s="283"/>
      <c r="L1" s="283"/>
      <c r="M1" s="283"/>
      <c r="N1" s="283"/>
      <c r="O1" s="283"/>
      <c r="P1" s="283"/>
      <c r="Q1" s="283"/>
      <c r="R1" s="283"/>
      <c r="S1" s="283"/>
      <c r="T1" s="283"/>
      <c r="U1" s="283"/>
      <c r="V1" s="283"/>
      <c r="W1" s="283"/>
      <c r="X1" s="1611" t="s">
        <v>382</v>
      </c>
      <c r="Y1" s="1611"/>
      <c r="Z1" s="1611"/>
      <c r="AA1" s="1611"/>
      <c r="AB1" s="1611"/>
      <c r="AC1" s="1611"/>
      <c r="AD1" s="1611"/>
      <c r="AE1" s="1611"/>
      <c r="AF1" s="1611"/>
      <c r="AG1" s="4"/>
      <c r="AH1" s="27"/>
      <c r="AI1" s="27"/>
      <c r="AJ1" s="27"/>
      <c r="AK1" s="27"/>
      <c r="AL1" s="27"/>
      <c r="AM1" s="27"/>
    </row>
    <row r="2" spans="1:57" ht="6" customHeight="1">
      <c r="A2" s="284"/>
      <c r="B2" s="1614"/>
      <c r="C2" s="1614"/>
      <c r="D2" s="1614"/>
      <c r="E2" s="21"/>
      <c r="F2" s="21"/>
      <c r="G2" s="21"/>
      <c r="H2" s="21"/>
      <c r="I2" s="21"/>
      <c r="J2" s="281"/>
      <c r="K2" s="281"/>
      <c r="L2" s="281"/>
      <c r="M2" s="281"/>
      <c r="N2" s="281"/>
      <c r="O2" s="281"/>
      <c r="P2" s="281"/>
      <c r="Q2" s="281"/>
      <c r="R2" s="281"/>
      <c r="S2" s="281"/>
      <c r="T2" s="281"/>
      <c r="U2" s="281"/>
      <c r="V2" s="281"/>
      <c r="W2" s="281"/>
      <c r="X2" s="281"/>
      <c r="Y2" s="281"/>
      <c r="Z2" s="8"/>
      <c r="AA2" s="8"/>
      <c r="AB2" s="8"/>
      <c r="AC2" s="8"/>
      <c r="AD2" s="8"/>
      <c r="AE2" s="8"/>
      <c r="AF2" s="8"/>
      <c r="AG2" s="4"/>
      <c r="AH2" s="27"/>
      <c r="AI2" s="27"/>
      <c r="AJ2" s="27"/>
      <c r="AK2" s="27"/>
      <c r="AL2" s="27"/>
      <c r="AM2" s="27"/>
    </row>
    <row r="3" spans="1:57" ht="12" customHeight="1">
      <c r="A3" s="28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85"/>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84"/>
      <c r="B5" s="8"/>
      <c r="C5" s="13"/>
      <c r="D5" s="13"/>
      <c r="E5" s="13"/>
      <c r="F5" s="1791"/>
      <c r="G5" s="1791"/>
      <c r="H5" s="1791"/>
      <c r="I5" s="1791"/>
      <c r="J5" s="1791"/>
      <c r="K5" s="1791"/>
      <c r="L5" s="1791"/>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84"/>
      <c r="B6" s="8"/>
      <c r="C6" s="13"/>
      <c r="D6" s="13"/>
      <c r="E6" s="15"/>
      <c r="F6" s="1788"/>
      <c r="G6" s="1788"/>
      <c r="H6" s="1788"/>
      <c r="I6" s="1788"/>
      <c r="J6" s="1788"/>
      <c r="K6" s="1788"/>
      <c r="L6" s="1788"/>
      <c r="M6" s="1788"/>
      <c r="N6" s="1788"/>
      <c r="O6" s="1788"/>
      <c r="P6" s="1788"/>
      <c r="Q6" s="1788"/>
      <c r="R6" s="1788"/>
      <c r="S6" s="1788"/>
      <c r="T6" s="1788"/>
      <c r="U6" s="1788"/>
      <c r="V6" s="1788"/>
      <c r="W6" s="15"/>
      <c r="X6" s="1788"/>
      <c r="Y6" s="1788"/>
      <c r="Z6" s="1788"/>
      <c r="AA6" s="1788"/>
      <c r="AB6" s="1788"/>
      <c r="AC6" s="1788"/>
      <c r="AD6" s="1788"/>
      <c r="AE6" s="15"/>
      <c r="AF6" s="8"/>
      <c r="AG6" s="4"/>
      <c r="AH6" s="27"/>
      <c r="AI6" s="27"/>
      <c r="AJ6" s="27"/>
      <c r="AK6" s="27"/>
      <c r="AL6" s="27"/>
      <c r="AM6" s="27"/>
    </row>
    <row r="7" spans="1:57" ht="12.75" customHeight="1">
      <c r="A7" s="28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57"/>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84"/>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84"/>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8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8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8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8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8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8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8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8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8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8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8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8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8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8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8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8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8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8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84"/>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84"/>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84"/>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84"/>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84"/>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8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8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8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8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8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8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8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8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84"/>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84"/>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84"/>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84"/>
      <c r="B45" s="8"/>
      <c r="C45" s="13"/>
      <c r="D45" s="13"/>
      <c r="E45" s="15"/>
      <c r="F45" s="1788"/>
      <c r="G45" s="1788"/>
      <c r="H45" s="1788"/>
      <c r="I45" s="1788"/>
      <c r="J45" s="1788"/>
      <c r="K45" s="1788"/>
      <c r="L45" s="1788"/>
      <c r="M45" s="1788"/>
      <c r="N45" s="1788"/>
      <c r="O45" s="1788"/>
      <c r="P45" s="1788"/>
      <c r="Q45" s="1788"/>
      <c r="R45" s="1788"/>
      <c r="S45" s="1788"/>
      <c r="T45" s="1788"/>
      <c r="U45" s="1788"/>
      <c r="V45" s="1788"/>
      <c r="W45" s="15"/>
      <c r="X45" s="1788"/>
      <c r="Y45" s="1788"/>
      <c r="Z45" s="1788"/>
      <c r="AA45" s="1788"/>
      <c r="AB45" s="1788"/>
      <c r="AC45" s="1788"/>
      <c r="AD45" s="1788"/>
      <c r="AE45" s="15"/>
      <c r="AF45" s="8"/>
      <c r="AG45" s="4"/>
      <c r="AH45" s="27"/>
      <c r="AI45" s="27"/>
      <c r="AJ45" s="27"/>
      <c r="AK45" s="27"/>
      <c r="AL45" s="27"/>
      <c r="AM45" s="27"/>
    </row>
    <row r="46" spans="1:58" ht="12.75" customHeight="1">
      <c r="A46" s="284"/>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84"/>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58"/>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84"/>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84"/>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8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8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8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8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8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8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8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8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8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8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8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8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8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8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8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8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8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8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59"/>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84"/>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84"/>
      <c r="B71" s="462">
        <v>22</v>
      </c>
      <c r="C71" s="1789">
        <v>41609</v>
      </c>
      <c r="D71" s="1790"/>
      <c r="E71" s="1790"/>
      <c r="F71" s="1790"/>
      <c r="G71" s="1786"/>
      <c r="H71" s="1787"/>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93" t="s">
        <v>386</v>
      </c>
      <c r="C1" s="1693"/>
      <c r="D1" s="1693"/>
      <c r="E1" s="1693"/>
      <c r="F1" s="1693"/>
      <c r="G1" s="1693"/>
      <c r="H1" s="1693"/>
      <c r="I1" s="283"/>
      <c r="J1" s="283"/>
      <c r="K1" s="283"/>
      <c r="L1" s="283"/>
      <c r="M1" s="283"/>
      <c r="N1" s="283"/>
      <c r="O1" s="283"/>
      <c r="P1" s="283"/>
      <c r="Q1" s="283"/>
      <c r="R1" s="283"/>
      <c r="S1" s="283"/>
      <c r="T1" s="283"/>
      <c r="U1" s="283"/>
      <c r="V1" s="283"/>
      <c r="W1" s="283"/>
      <c r="X1" s="337"/>
      <c r="Y1" s="287"/>
      <c r="Z1" s="287"/>
      <c r="AA1" s="287"/>
      <c r="AB1" s="287"/>
      <c r="AC1" s="287"/>
      <c r="AD1" s="287"/>
      <c r="AE1" s="287"/>
      <c r="AF1" s="287"/>
      <c r="AG1" s="4"/>
      <c r="AH1" s="27"/>
      <c r="AI1" s="27"/>
      <c r="AJ1" s="27"/>
      <c r="AK1" s="27"/>
      <c r="AL1" s="27"/>
      <c r="AM1" s="27"/>
      <c r="AN1" s="27"/>
      <c r="AO1" s="27"/>
    </row>
    <row r="2" spans="1:57" ht="6" customHeight="1">
      <c r="A2" s="4"/>
      <c r="B2" s="1614"/>
      <c r="C2" s="1614"/>
      <c r="D2" s="1614"/>
      <c r="E2" s="21"/>
      <c r="F2" s="21"/>
      <c r="G2" s="21"/>
      <c r="H2" s="21"/>
      <c r="I2" s="21"/>
      <c r="J2" s="281"/>
      <c r="K2" s="281"/>
      <c r="L2" s="281"/>
      <c r="M2" s="281"/>
      <c r="N2" s="281"/>
      <c r="O2" s="281"/>
      <c r="P2" s="281"/>
      <c r="Q2" s="281"/>
      <c r="R2" s="281"/>
      <c r="S2" s="281"/>
      <c r="T2" s="281"/>
      <c r="U2" s="281"/>
      <c r="V2" s="281"/>
      <c r="W2" s="281"/>
      <c r="X2" s="281"/>
      <c r="Y2" s="281"/>
      <c r="Z2" s="8"/>
      <c r="AA2" s="8"/>
      <c r="AB2" s="8"/>
      <c r="AC2" s="8"/>
      <c r="AD2" s="8"/>
      <c r="AE2" s="8"/>
      <c r="AF2" s="8"/>
      <c r="AG2" s="292"/>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92"/>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91"/>
      <c r="AH4" s="66"/>
      <c r="AI4" s="66"/>
      <c r="AJ4" s="66"/>
      <c r="AK4" s="66"/>
      <c r="AL4" s="66"/>
      <c r="AM4" s="66"/>
      <c r="AN4" s="66"/>
      <c r="AO4" s="66"/>
    </row>
    <row r="5" spans="1:57" ht="3.75" customHeight="1">
      <c r="A5" s="4"/>
      <c r="B5" s="8"/>
      <c r="C5" s="13"/>
      <c r="D5" s="13"/>
      <c r="E5" s="13"/>
      <c r="F5" s="1791"/>
      <c r="G5" s="1791"/>
      <c r="H5" s="1791"/>
      <c r="I5" s="1791"/>
      <c r="J5" s="1791"/>
      <c r="K5" s="1791"/>
      <c r="L5" s="1791"/>
      <c r="M5" s="13"/>
      <c r="N5" s="13"/>
      <c r="O5" s="13"/>
      <c r="P5" s="13"/>
      <c r="Q5" s="13"/>
      <c r="R5" s="5"/>
      <c r="S5" s="5"/>
      <c r="T5" s="5"/>
      <c r="U5" s="79"/>
      <c r="V5" s="5"/>
      <c r="W5" s="5"/>
      <c r="X5" s="5"/>
      <c r="Y5" s="5"/>
      <c r="Z5" s="5"/>
      <c r="AA5" s="5"/>
      <c r="AB5" s="5"/>
      <c r="AC5" s="5"/>
      <c r="AD5" s="5"/>
      <c r="AE5" s="5"/>
      <c r="AF5" s="8"/>
      <c r="AG5" s="292"/>
      <c r="AH5" s="27"/>
      <c r="AI5" s="27"/>
      <c r="AJ5" s="27"/>
      <c r="AK5" s="27"/>
      <c r="AL5" s="27"/>
      <c r="AM5" s="27"/>
      <c r="AN5" s="27"/>
      <c r="AO5" s="27"/>
    </row>
    <row r="6" spans="1:57" ht="9.75" customHeight="1">
      <c r="A6" s="4"/>
      <c r="B6" s="8"/>
      <c r="C6" s="13"/>
      <c r="D6" s="13"/>
      <c r="E6" s="15"/>
      <c r="F6" s="1788"/>
      <c r="G6" s="1788"/>
      <c r="H6" s="1788"/>
      <c r="I6" s="1788"/>
      <c r="J6" s="1788"/>
      <c r="K6" s="1788"/>
      <c r="L6" s="1788"/>
      <c r="M6" s="1788"/>
      <c r="N6" s="1788"/>
      <c r="O6" s="1788"/>
      <c r="P6" s="1788"/>
      <c r="Q6" s="1788"/>
      <c r="R6" s="1788"/>
      <c r="S6" s="1788"/>
      <c r="T6" s="1788"/>
      <c r="U6" s="1788"/>
      <c r="V6" s="1788"/>
      <c r="W6" s="15"/>
      <c r="X6" s="1788"/>
      <c r="Y6" s="1788"/>
      <c r="Z6" s="1788"/>
      <c r="AA6" s="1788"/>
      <c r="AB6" s="1788"/>
      <c r="AC6" s="1788"/>
      <c r="AD6" s="1788"/>
      <c r="AE6" s="15"/>
      <c r="AF6" s="8"/>
      <c r="AG6" s="292"/>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92"/>
      <c r="AH7" s="27"/>
      <c r="AI7" s="108"/>
      <c r="AJ7" s="108"/>
      <c r="AK7" s="108"/>
      <c r="AL7" s="27"/>
      <c r="AM7" s="27"/>
      <c r="AN7" s="27"/>
      <c r="AO7" s="27"/>
    </row>
    <row r="8" spans="1:57" s="62" customFormat="1" ht="13.5" hidden="1" customHeight="1">
      <c r="A8" s="59"/>
      <c r="B8" s="60"/>
      <c r="C8" s="1792"/>
      <c r="D8" s="1792"/>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36"/>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36"/>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33"/>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92"/>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92"/>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92"/>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92"/>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92"/>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92"/>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92"/>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92"/>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92"/>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92"/>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92"/>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92"/>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92"/>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92"/>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92"/>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92"/>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92"/>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92"/>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92"/>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92"/>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92"/>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92"/>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92"/>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92"/>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92"/>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92"/>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92"/>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92"/>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92"/>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92"/>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92"/>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92"/>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92"/>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92"/>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92"/>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92"/>
      <c r="AH46" s="27"/>
      <c r="AI46" s="27"/>
      <c r="AJ46" s="27"/>
      <c r="AK46" s="27"/>
      <c r="AL46" s="27"/>
      <c r="AM46" s="27"/>
      <c r="AN46" s="27"/>
      <c r="AO46" s="27"/>
    </row>
    <row r="47" spans="1:53" ht="11.25" customHeight="1">
      <c r="A47" s="4"/>
      <c r="B47" s="8"/>
      <c r="C47" s="13"/>
      <c r="D47" s="13"/>
      <c r="E47" s="15"/>
      <c r="F47" s="1788"/>
      <c r="G47" s="1788"/>
      <c r="H47" s="1788"/>
      <c r="I47" s="1788"/>
      <c r="J47" s="1788"/>
      <c r="K47" s="1788"/>
      <c r="L47" s="1788"/>
      <c r="M47" s="1788"/>
      <c r="N47" s="1788"/>
      <c r="O47" s="1788"/>
      <c r="P47" s="1788"/>
      <c r="Q47" s="1788"/>
      <c r="R47" s="1788"/>
      <c r="S47" s="1788"/>
      <c r="T47" s="1788"/>
      <c r="U47" s="1788"/>
      <c r="V47" s="1788"/>
      <c r="W47" s="15"/>
      <c r="X47" s="1788"/>
      <c r="Y47" s="1788"/>
      <c r="Z47" s="1788"/>
      <c r="AA47" s="1788"/>
      <c r="AB47" s="1788"/>
      <c r="AC47" s="1788"/>
      <c r="AD47" s="1788"/>
      <c r="AE47" s="15"/>
      <c r="AF47" s="8"/>
      <c r="AG47" s="292"/>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92"/>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92"/>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36"/>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92"/>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92"/>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92"/>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92"/>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92"/>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92"/>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92"/>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92"/>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92"/>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92"/>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92"/>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92"/>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92"/>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92"/>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92"/>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92"/>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92"/>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92"/>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92"/>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92"/>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60"/>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92"/>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33">
        <v>41609</v>
      </c>
      <c r="AA73" s="1533"/>
      <c r="AB73" s="1533"/>
      <c r="AC73" s="1533"/>
      <c r="AD73" s="1533"/>
      <c r="AE73" s="1533"/>
      <c r="AF73" s="462">
        <v>23</v>
      </c>
      <c r="AG73" s="292"/>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423"/>
      <c r="B1" s="424"/>
      <c r="C1" s="1793"/>
      <c r="D1" s="1793"/>
      <c r="E1" s="426"/>
    </row>
    <row r="2" spans="1:5" ht="13.5" customHeight="1">
      <c r="A2" s="423"/>
      <c r="B2" s="427"/>
      <c r="C2" s="1793"/>
      <c r="D2" s="1793"/>
      <c r="E2" s="423"/>
    </row>
    <row r="3" spans="1:5" ht="13.5" customHeight="1">
      <c r="A3" s="423"/>
      <c r="B3" s="426"/>
      <c r="C3" s="425"/>
      <c r="D3" s="425"/>
      <c r="E3" s="423"/>
    </row>
    <row r="4" spans="1:5" s="12" customFormat="1" ht="13.5" customHeight="1">
      <c r="A4" s="428"/>
      <c r="B4" s="429"/>
      <c r="C4" s="425"/>
      <c r="D4" s="425"/>
      <c r="E4" s="428"/>
    </row>
    <row r="5" spans="1:5" ht="13.5" customHeight="1">
      <c r="A5" s="423"/>
      <c r="B5" s="426"/>
      <c r="C5" s="425"/>
      <c r="D5" s="425"/>
      <c r="E5" s="423"/>
    </row>
    <row r="6" spans="1:5" ht="13.5" customHeight="1">
      <c r="A6" s="423"/>
      <c r="B6" s="426"/>
      <c r="C6" s="425"/>
      <c r="D6" s="425"/>
      <c r="E6" s="423"/>
    </row>
    <row r="7" spans="1:5" ht="13.5" customHeight="1">
      <c r="A7" s="423"/>
      <c r="B7" s="426"/>
      <c r="C7" s="425"/>
      <c r="D7" s="425"/>
      <c r="E7" s="423"/>
    </row>
    <row r="8" spans="1:5" ht="13.5" customHeight="1">
      <c r="A8" s="423"/>
      <c r="B8" s="426"/>
      <c r="C8" s="425"/>
      <c r="D8" s="425"/>
      <c r="E8" s="423"/>
    </row>
    <row r="9" spans="1:5" ht="13.5" customHeight="1">
      <c r="A9" s="423"/>
      <c r="B9" s="426"/>
      <c r="C9" s="425"/>
      <c r="D9" s="425"/>
      <c r="E9" s="423"/>
    </row>
    <row r="10" spans="1:5" ht="13.5" customHeight="1">
      <c r="A10" s="423"/>
      <c r="B10" s="426"/>
      <c r="C10" s="425"/>
      <c r="D10" s="425"/>
      <c r="E10" s="423"/>
    </row>
    <row r="11" spans="1:5" ht="13.5" customHeight="1">
      <c r="A11" s="423"/>
      <c r="B11" s="426"/>
      <c r="C11" s="425"/>
      <c r="D11" s="425"/>
      <c r="E11" s="423"/>
    </row>
    <row r="12" spans="1:5" ht="13.5" customHeight="1">
      <c r="A12" s="423"/>
      <c r="B12" s="426"/>
      <c r="C12" s="425"/>
      <c r="D12" s="425"/>
      <c r="E12" s="423"/>
    </row>
    <row r="13" spans="1:5" ht="13.5" customHeight="1">
      <c r="A13" s="423"/>
      <c r="B13" s="426"/>
      <c r="C13" s="425"/>
      <c r="D13" s="425"/>
      <c r="E13" s="423"/>
    </row>
    <row r="14" spans="1:5" ht="13.5" customHeight="1">
      <c r="A14" s="423"/>
      <c r="B14" s="426"/>
      <c r="C14" s="425"/>
      <c r="D14" s="425"/>
      <c r="E14" s="423"/>
    </row>
    <row r="15" spans="1:5" ht="13.5" customHeight="1">
      <c r="A15" s="423"/>
      <c r="B15" s="426"/>
      <c r="C15" s="425"/>
      <c r="D15" s="425"/>
      <c r="E15" s="423"/>
    </row>
    <row r="16" spans="1:5" ht="13.5" customHeight="1">
      <c r="A16" s="423"/>
      <c r="B16" s="426"/>
      <c r="C16" s="425"/>
      <c r="D16" s="425"/>
      <c r="E16" s="423"/>
    </row>
    <row r="17" spans="1:5" ht="13.5" customHeight="1">
      <c r="A17" s="423"/>
      <c r="B17" s="426"/>
      <c r="C17" s="425"/>
      <c r="D17" s="425"/>
      <c r="E17" s="423"/>
    </row>
    <row r="18" spans="1:5" ht="13.5" customHeight="1">
      <c r="A18" s="423"/>
      <c r="B18" s="426"/>
      <c r="C18" s="425"/>
      <c r="D18" s="425"/>
      <c r="E18" s="423"/>
    </row>
    <row r="19" spans="1:5" ht="13.5" customHeight="1">
      <c r="A19" s="423"/>
      <c r="B19" s="426"/>
      <c r="C19" s="425"/>
      <c r="D19" s="425"/>
      <c r="E19" s="423"/>
    </row>
    <row r="20" spans="1:5" ht="13.5" customHeight="1">
      <c r="A20" s="423"/>
      <c r="B20" s="426"/>
      <c r="C20" s="425"/>
      <c r="D20" s="425"/>
      <c r="E20" s="423"/>
    </row>
    <row r="21" spans="1:5" ht="13.5" customHeight="1">
      <c r="A21" s="423"/>
      <c r="B21" s="426"/>
      <c r="C21" s="425"/>
      <c r="D21" s="425"/>
      <c r="E21" s="423"/>
    </row>
    <row r="22" spans="1:5" ht="13.5" customHeight="1">
      <c r="A22" s="423"/>
      <c r="B22" s="426"/>
      <c r="C22" s="425"/>
      <c r="D22" s="425"/>
      <c r="E22" s="423"/>
    </row>
    <row r="23" spans="1:5" ht="13.5" customHeight="1">
      <c r="A23" s="423"/>
      <c r="B23" s="426"/>
      <c r="C23" s="425"/>
      <c r="D23" s="425"/>
      <c r="E23" s="423"/>
    </row>
    <row r="24" spans="1:5" ht="13.5" customHeight="1">
      <c r="A24" s="423"/>
      <c r="B24" s="426"/>
      <c r="C24" s="425"/>
      <c r="D24" s="425"/>
      <c r="E24" s="423"/>
    </row>
    <row r="25" spans="1:5" ht="13.5" customHeight="1">
      <c r="A25" s="423"/>
      <c r="B25" s="426"/>
      <c r="C25" s="425"/>
      <c r="D25" s="425"/>
      <c r="E25" s="423"/>
    </row>
    <row r="26" spans="1:5" ht="13.5" customHeight="1">
      <c r="A26" s="423"/>
      <c r="B26" s="426"/>
      <c r="C26" s="425"/>
      <c r="D26" s="425"/>
      <c r="E26" s="423"/>
    </row>
    <row r="27" spans="1:5" ht="13.5" customHeight="1">
      <c r="A27" s="423"/>
      <c r="B27" s="426"/>
      <c r="C27" s="425"/>
      <c r="D27" s="425"/>
      <c r="E27" s="423"/>
    </row>
    <row r="28" spans="1:5" ht="13.5" customHeight="1">
      <c r="A28" s="423"/>
      <c r="B28" s="426"/>
      <c r="C28" s="425"/>
      <c r="D28" s="425"/>
      <c r="E28" s="423"/>
    </row>
    <row r="29" spans="1:5" ht="13.5" customHeight="1">
      <c r="A29" s="423"/>
      <c r="B29" s="426"/>
      <c r="C29" s="425"/>
      <c r="D29" s="425"/>
      <c r="E29" s="423"/>
    </row>
    <row r="30" spans="1:5" ht="13.5" customHeight="1">
      <c r="A30" s="423"/>
      <c r="B30" s="426"/>
      <c r="C30" s="425"/>
      <c r="D30" s="425"/>
      <c r="E30" s="423"/>
    </row>
    <row r="31" spans="1:5" ht="13.5" customHeight="1">
      <c r="A31" s="423"/>
      <c r="B31" s="426"/>
      <c r="C31" s="425"/>
      <c r="D31" s="425"/>
      <c r="E31" s="423"/>
    </row>
    <row r="32" spans="1:5" ht="13.5" customHeight="1">
      <c r="A32" s="423"/>
      <c r="B32" s="426"/>
      <c r="C32" s="425"/>
      <c r="D32" s="425"/>
      <c r="E32" s="423"/>
    </row>
    <row r="33" spans="1:5" ht="13.5" customHeight="1">
      <c r="A33" s="423"/>
      <c r="B33" s="426"/>
      <c r="C33" s="425"/>
      <c r="D33" s="425"/>
      <c r="E33" s="423"/>
    </row>
    <row r="34" spans="1:5" ht="13.5" customHeight="1">
      <c r="A34" s="423"/>
      <c r="B34" s="426"/>
      <c r="C34" s="425"/>
      <c r="D34" s="425"/>
      <c r="E34" s="423"/>
    </row>
    <row r="35" spans="1:5" ht="13.5" customHeight="1">
      <c r="A35" s="423"/>
      <c r="B35" s="426"/>
      <c r="C35" s="425"/>
      <c r="D35" s="425"/>
      <c r="E35" s="423"/>
    </row>
    <row r="36" spans="1:5" ht="13.5" customHeight="1">
      <c r="A36" s="423"/>
      <c r="B36" s="426"/>
      <c r="C36" s="425"/>
      <c r="D36" s="425"/>
      <c r="E36" s="423"/>
    </row>
    <row r="37" spans="1:5" ht="13.5" customHeight="1">
      <c r="A37" s="423"/>
      <c r="B37" s="426"/>
      <c r="C37" s="425"/>
      <c r="D37" s="425"/>
      <c r="E37" s="423"/>
    </row>
    <row r="38" spans="1:5" ht="13.5" customHeight="1">
      <c r="A38" s="423"/>
      <c r="B38" s="426"/>
      <c r="C38" s="425"/>
      <c r="D38" s="425"/>
      <c r="E38" s="423"/>
    </row>
    <row r="39" spans="1:5" ht="13.5" customHeight="1">
      <c r="A39" s="423"/>
      <c r="B39" s="426"/>
      <c r="C39" s="425"/>
      <c r="D39" s="425"/>
      <c r="E39" s="423"/>
    </row>
    <row r="40" spans="1:5" ht="13.5" customHeight="1">
      <c r="A40" s="423"/>
      <c r="B40" s="426"/>
      <c r="C40" s="430"/>
      <c r="D40" s="431"/>
      <c r="E40" s="423"/>
    </row>
    <row r="41" spans="1:5" ht="13.5" customHeight="1">
      <c r="A41" s="423"/>
      <c r="B41" s="426"/>
      <c r="C41" s="432"/>
      <c r="D41" s="431"/>
      <c r="E41" s="423"/>
    </row>
    <row r="42" spans="1:5" ht="18.75" customHeight="1">
      <c r="A42" s="423"/>
      <c r="B42" s="470" t="s">
        <v>380</v>
      </c>
      <c r="C42" s="471"/>
      <c r="D42" s="472"/>
      <c r="E42" s="423"/>
    </row>
    <row r="43" spans="1:5" ht="9" customHeight="1">
      <c r="A43" s="423"/>
      <c r="B43" s="476"/>
      <c r="C43" s="477"/>
      <c r="D43" s="478"/>
      <c r="E43" s="423"/>
    </row>
    <row r="44" spans="1:5" ht="13.5" customHeight="1">
      <c r="A44" s="423"/>
      <c r="B44" s="476"/>
      <c r="C44" s="473"/>
      <c r="D44" s="479" t="s">
        <v>376</v>
      </c>
      <c r="E44" s="423"/>
    </row>
    <row r="45" spans="1:5" ht="13.5" customHeight="1">
      <c r="A45" s="423"/>
      <c r="B45" s="476"/>
      <c r="C45" s="485"/>
      <c r="D45" s="484" t="s">
        <v>377</v>
      </c>
      <c r="E45" s="423"/>
    </row>
    <row r="46" spans="1:5" ht="13.5" customHeight="1">
      <c r="A46" s="423"/>
      <c r="B46" s="476"/>
      <c r="C46" s="480"/>
      <c r="D46" s="478"/>
      <c r="E46" s="423"/>
    </row>
    <row r="47" spans="1:5" ht="13.5" customHeight="1">
      <c r="A47" s="423"/>
      <c r="B47" s="476"/>
      <c r="C47" s="474"/>
      <c r="D47" s="479" t="s">
        <v>378</v>
      </c>
      <c r="E47" s="423"/>
    </row>
    <row r="48" spans="1:5" ht="13.5" customHeight="1">
      <c r="A48" s="423"/>
      <c r="B48" s="476"/>
      <c r="C48" s="477"/>
      <c r="D48" s="774" t="s">
        <v>377</v>
      </c>
      <c r="E48" s="423"/>
    </row>
    <row r="49" spans="1:5" ht="13.5" customHeight="1">
      <c r="A49" s="423"/>
      <c r="B49" s="476"/>
      <c r="C49" s="477"/>
      <c r="D49" s="478"/>
      <c r="E49" s="423"/>
    </row>
    <row r="50" spans="1:5" ht="13.5" customHeight="1">
      <c r="A50" s="423"/>
      <c r="B50" s="476"/>
      <c r="C50" s="475"/>
      <c r="D50" s="479" t="s">
        <v>379</v>
      </c>
      <c r="E50" s="423"/>
    </row>
    <row r="51" spans="1:5" ht="13.5" customHeight="1">
      <c r="A51" s="423"/>
      <c r="B51" s="476"/>
      <c r="C51" s="477"/>
      <c r="D51" s="774" t="s">
        <v>427</v>
      </c>
      <c r="E51" s="423"/>
    </row>
    <row r="52" spans="1:5" ht="25.5" customHeight="1">
      <c r="A52" s="423"/>
      <c r="B52" s="481"/>
      <c r="C52" s="482"/>
      <c r="D52" s="483"/>
      <c r="E52" s="423"/>
    </row>
    <row r="53" spans="1:5">
      <c r="A53" s="423"/>
      <c r="B53" s="426"/>
      <c r="C53" s="432"/>
      <c r="D53" s="431"/>
      <c r="E53" s="423"/>
    </row>
    <row r="54" spans="1:5" ht="94.5" customHeight="1">
      <c r="A54" s="423"/>
      <c r="B54" s="426"/>
      <c r="C54" s="432"/>
      <c r="D54" s="431"/>
      <c r="E54" s="423"/>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36" t="s">
        <v>366</v>
      </c>
      <c r="C1" s="1537"/>
      <c r="D1" s="1537"/>
      <c r="E1" s="1537"/>
      <c r="F1" s="37"/>
      <c r="G1" s="37"/>
      <c r="H1" s="37"/>
      <c r="I1" s="37"/>
      <c r="J1" s="37"/>
      <c r="K1" s="37"/>
      <c r="L1" s="37"/>
      <c r="M1" s="417"/>
      <c r="N1" s="417"/>
      <c r="O1" s="38"/>
    </row>
    <row r="2" spans="1:15" ht="8.25" customHeight="1">
      <c r="A2" s="36"/>
      <c r="B2" s="422"/>
      <c r="C2" s="418"/>
      <c r="D2" s="418"/>
      <c r="E2" s="418"/>
      <c r="F2" s="418"/>
      <c r="G2" s="418"/>
      <c r="H2" s="419"/>
      <c r="I2" s="419"/>
      <c r="J2" s="419"/>
      <c r="K2" s="419"/>
      <c r="L2" s="419"/>
      <c r="M2" s="419"/>
      <c r="N2" s="420"/>
      <c r="O2" s="40"/>
    </row>
    <row r="3" spans="1:15" s="44" customFormat="1" ht="11.25" customHeight="1">
      <c r="A3" s="41"/>
      <c r="B3" s="42"/>
      <c r="C3" s="1538" t="s">
        <v>56</v>
      </c>
      <c r="D3" s="1538"/>
      <c r="E3" s="1538"/>
      <c r="F3" s="1538"/>
      <c r="G3" s="1538"/>
      <c r="H3" s="1538"/>
      <c r="I3" s="1538"/>
      <c r="J3" s="1538"/>
      <c r="K3" s="1538"/>
      <c r="L3" s="1538"/>
      <c r="M3" s="1538"/>
      <c r="N3" s="421"/>
      <c r="O3" s="43"/>
    </row>
    <row r="4" spans="1:15" s="44" customFormat="1" ht="11.25">
      <c r="A4" s="41"/>
      <c r="B4" s="42"/>
      <c r="C4" s="1538"/>
      <c r="D4" s="1538"/>
      <c r="E4" s="1538"/>
      <c r="F4" s="1538"/>
      <c r="G4" s="1538"/>
      <c r="H4" s="1538"/>
      <c r="I4" s="1538"/>
      <c r="J4" s="1538"/>
      <c r="K4" s="1538"/>
      <c r="L4" s="1538"/>
      <c r="M4" s="1538"/>
      <c r="N4" s="421"/>
      <c r="O4" s="43"/>
    </row>
    <row r="5" spans="1:15" s="44" customFormat="1" ht="3" customHeight="1">
      <c r="A5" s="41"/>
      <c r="B5" s="42"/>
      <c r="C5" s="45"/>
      <c r="D5" s="45"/>
      <c r="E5" s="45"/>
      <c r="F5" s="45"/>
      <c r="G5" s="45"/>
      <c r="H5" s="45"/>
      <c r="I5" s="45"/>
      <c r="J5" s="42"/>
      <c r="K5" s="42"/>
      <c r="L5" s="42"/>
      <c r="M5" s="46"/>
      <c r="N5" s="421"/>
      <c r="O5" s="43"/>
    </row>
    <row r="6" spans="1:15" s="44" customFormat="1" ht="18" customHeight="1">
      <c r="A6" s="41"/>
      <c r="B6" s="42"/>
      <c r="C6" s="47"/>
      <c r="D6" s="1531" t="s">
        <v>468</v>
      </c>
      <c r="E6" s="1531"/>
      <c r="F6" s="1531"/>
      <c r="G6" s="1531"/>
      <c r="H6" s="1531"/>
      <c r="I6" s="1531"/>
      <c r="J6" s="1531"/>
      <c r="K6" s="1531"/>
      <c r="L6" s="1531"/>
      <c r="M6" s="1531"/>
      <c r="N6" s="421"/>
      <c r="O6" s="43"/>
    </row>
    <row r="7" spans="1:15" s="44" customFormat="1" ht="3" customHeight="1">
      <c r="A7" s="41"/>
      <c r="B7" s="42"/>
      <c r="C7" s="45"/>
      <c r="D7" s="45"/>
      <c r="E7" s="45"/>
      <c r="F7" s="45"/>
      <c r="G7" s="45"/>
      <c r="H7" s="45"/>
      <c r="I7" s="45"/>
      <c r="J7" s="42"/>
      <c r="K7" s="42"/>
      <c r="L7" s="42"/>
      <c r="M7" s="46"/>
      <c r="N7" s="421"/>
      <c r="O7" s="43"/>
    </row>
    <row r="8" spans="1:15" s="44" customFormat="1" ht="92.25" customHeight="1">
      <c r="A8" s="41"/>
      <c r="B8" s="42"/>
      <c r="C8" s="45"/>
      <c r="D8" s="1535" t="s">
        <v>469</v>
      </c>
      <c r="E8" s="1531"/>
      <c r="F8" s="1531"/>
      <c r="G8" s="1531"/>
      <c r="H8" s="1531"/>
      <c r="I8" s="1531"/>
      <c r="J8" s="1531"/>
      <c r="K8" s="1531"/>
      <c r="L8" s="1531"/>
      <c r="M8" s="1531"/>
      <c r="N8" s="421"/>
      <c r="O8" s="43"/>
    </row>
    <row r="9" spans="1:15" s="44" customFormat="1" ht="3" customHeight="1">
      <c r="A9" s="41"/>
      <c r="B9" s="42"/>
      <c r="C9" s="45"/>
      <c r="D9" s="45"/>
      <c r="E9" s="45"/>
      <c r="F9" s="45"/>
      <c r="G9" s="45"/>
      <c r="H9" s="45"/>
      <c r="I9" s="45"/>
      <c r="J9" s="42"/>
      <c r="K9" s="42"/>
      <c r="L9" s="42"/>
      <c r="M9" s="46"/>
      <c r="N9" s="421"/>
      <c r="O9" s="43"/>
    </row>
    <row r="10" spans="1:15" s="44" customFormat="1" ht="67.5" customHeight="1">
      <c r="A10" s="41"/>
      <c r="B10" s="42"/>
      <c r="C10" s="45"/>
      <c r="D10" s="1539" t="s">
        <v>470</v>
      </c>
      <c r="E10" s="1539"/>
      <c r="F10" s="1539"/>
      <c r="G10" s="1539"/>
      <c r="H10" s="1539"/>
      <c r="I10" s="1539"/>
      <c r="J10" s="1539"/>
      <c r="K10" s="1539"/>
      <c r="L10" s="1539"/>
      <c r="M10" s="1539"/>
      <c r="N10" s="421"/>
      <c r="O10" s="43"/>
    </row>
    <row r="11" spans="1:15" s="44" customFormat="1" ht="3" customHeight="1">
      <c r="A11" s="41"/>
      <c r="B11" s="42"/>
      <c r="C11" s="45"/>
      <c r="D11" s="279"/>
      <c r="E11" s="279"/>
      <c r="F11" s="279"/>
      <c r="G11" s="279"/>
      <c r="H11" s="279"/>
      <c r="I11" s="279"/>
      <c r="J11" s="279"/>
      <c r="K11" s="279"/>
      <c r="L11" s="279"/>
      <c r="M11" s="279"/>
      <c r="N11" s="421"/>
      <c r="O11" s="43"/>
    </row>
    <row r="12" spans="1:15" s="44" customFormat="1" ht="53.25" customHeight="1">
      <c r="A12" s="41"/>
      <c r="B12" s="42"/>
      <c r="C12" s="45"/>
      <c r="D12" s="1531" t="s">
        <v>471</v>
      </c>
      <c r="E12" s="1531"/>
      <c r="F12" s="1531"/>
      <c r="G12" s="1531"/>
      <c r="H12" s="1531"/>
      <c r="I12" s="1531"/>
      <c r="J12" s="1531"/>
      <c r="K12" s="1531"/>
      <c r="L12" s="1531"/>
      <c r="M12" s="1531"/>
      <c r="N12" s="421"/>
      <c r="O12" s="43"/>
    </row>
    <row r="13" spans="1:15" s="44" customFormat="1" ht="3" customHeight="1">
      <c r="A13" s="41"/>
      <c r="B13" s="42"/>
      <c r="C13" s="45"/>
      <c r="D13" s="279"/>
      <c r="E13" s="279"/>
      <c r="F13" s="279"/>
      <c r="G13" s="279"/>
      <c r="H13" s="279"/>
      <c r="I13" s="279"/>
      <c r="J13" s="279"/>
      <c r="K13" s="279"/>
      <c r="L13" s="279"/>
      <c r="M13" s="279"/>
      <c r="N13" s="421"/>
      <c r="O13" s="43"/>
    </row>
    <row r="14" spans="1:15" s="44" customFormat="1" ht="23.25" customHeight="1">
      <c r="A14" s="41"/>
      <c r="B14" s="42"/>
      <c r="C14" s="45"/>
      <c r="D14" s="1531" t="s">
        <v>472</v>
      </c>
      <c r="E14" s="1531"/>
      <c r="F14" s="1531"/>
      <c r="G14" s="1531"/>
      <c r="H14" s="1531"/>
      <c r="I14" s="1531"/>
      <c r="J14" s="1531"/>
      <c r="K14" s="1531"/>
      <c r="L14" s="1531"/>
      <c r="M14" s="1531"/>
      <c r="N14" s="421"/>
      <c r="O14" s="43"/>
    </row>
    <row r="15" spans="1:15" s="44" customFormat="1" ht="3" customHeight="1">
      <c r="A15" s="41"/>
      <c r="B15" s="42"/>
      <c r="C15" s="45"/>
      <c r="D15" s="279"/>
      <c r="E15" s="279"/>
      <c r="F15" s="279"/>
      <c r="G15" s="279"/>
      <c r="H15" s="279"/>
      <c r="I15" s="279"/>
      <c r="J15" s="279"/>
      <c r="K15" s="279"/>
      <c r="L15" s="279"/>
      <c r="M15" s="279"/>
      <c r="N15" s="421"/>
      <c r="O15" s="43"/>
    </row>
    <row r="16" spans="1:15" s="44" customFormat="1" ht="23.25" customHeight="1">
      <c r="A16" s="41"/>
      <c r="B16" s="42"/>
      <c r="C16" s="45"/>
      <c r="D16" s="1531" t="s">
        <v>473</v>
      </c>
      <c r="E16" s="1531"/>
      <c r="F16" s="1531"/>
      <c r="G16" s="1531"/>
      <c r="H16" s="1531"/>
      <c r="I16" s="1531"/>
      <c r="J16" s="1531"/>
      <c r="K16" s="1531"/>
      <c r="L16" s="1531"/>
      <c r="M16" s="1531"/>
      <c r="N16" s="421"/>
      <c r="O16" s="43"/>
    </row>
    <row r="17" spans="1:15" s="44" customFormat="1" ht="3" customHeight="1">
      <c r="A17" s="41"/>
      <c r="B17" s="42"/>
      <c r="C17" s="45"/>
      <c r="D17" s="279"/>
      <c r="E17" s="279"/>
      <c r="F17" s="279"/>
      <c r="G17" s="279"/>
      <c r="H17" s="279"/>
      <c r="I17" s="279"/>
      <c r="J17" s="279"/>
      <c r="K17" s="279"/>
      <c r="L17" s="279"/>
      <c r="M17" s="279"/>
      <c r="N17" s="421"/>
      <c r="O17" s="43"/>
    </row>
    <row r="18" spans="1:15" s="44" customFormat="1" ht="23.25" customHeight="1">
      <c r="A18" s="41"/>
      <c r="B18" s="42"/>
      <c r="C18" s="45"/>
      <c r="D18" s="1535" t="s">
        <v>474</v>
      </c>
      <c r="E18" s="1531"/>
      <c r="F18" s="1531"/>
      <c r="G18" s="1531"/>
      <c r="H18" s="1531"/>
      <c r="I18" s="1531"/>
      <c r="J18" s="1531"/>
      <c r="K18" s="1531"/>
      <c r="L18" s="1531"/>
      <c r="M18" s="1531"/>
      <c r="N18" s="421"/>
      <c r="O18" s="43"/>
    </row>
    <row r="19" spans="1:15" s="44" customFormat="1" ht="3" customHeight="1">
      <c r="A19" s="41"/>
      <c r="B19" s="42"/>
      <c r="C19" s="45"/>
      <c r="D19" s="279"/>
      <c r="E19" s="279"/>
      <c r="F19" s="279"/>
      <c r="G19" s="279"/>
      <c r="H19" s="279"/>
      <c r="I19" s="279"/>
      <c r="J19" s="279"/>
      <c r="K19" s="279"/>
      <c r="L19" s="279"/>
      <c r="M19" s="279"/>
      <c r="N19" s="421"/>
      <c r="O19" s="43"/>
    </row>
    <row r="20" spans="1:15" s="44" customFormat="1" ht="14.25" customHeight="1">
      <c r="A20" s="41"/>
      <c r="B20" s="42"/>
      <c r="C20" s="45"/>
      <c r="D20" s="1531" t="s">
        <v>475</v>
      </c>
      <c r="E20" s="1531"/>
      <c r="F20" s="1531"/>
      <c r="G20" s="1531"/>
      <c r="H20" s="1531"/>
      <c r="I20" s="1531"/>
      <c r="J20" s="1531"/>
      <c r="K20" s="1531"/>
      <c r="L20" s="1531"/>
      <c r="M20" s="1531"/>
      <c r="N20" s="421"/>
      <c r="O20" s="43"/>
    </row>
    <row r="21" spans="1:15" s="44" customFormat="1" ht="3" customHeight="1">
      <c r="A21" s="41"/>
      <c r="B21" s="42"/>
      <c r="C21" s="45"/>
      <c r="D21" s="279"/>
      <c r="E21" s="279"/>
      <c r="F21" s="279"/>
      <c r="G21" s="279"/>
      <c r="H21" s="279"/>
      <c r="I21" s="279"/>
      <c r="J21" s="279"/>
      <c r="K21" s="279"/>
      <c r="L21" s="279"/>
      <c r="M21" s="279"/>
      <c r="N21" s="421"/>
      <c r="O21" s="43"/>
    </row>
    <row r="22" spans="1:15" s="44" customFormat="1" ht="32.25" customHeight="1">
      <c r="A22" s="41"/>
      <c r="B22" s="42"/>
      <c r="C22" s="45"/>
      <c r="D22" s="1531" t="s">
        <v>476</v>
      </c>
      <c r="E22" s="1531"/>
      <c r="F22" s="1531"/>
      <c r="G22" s="1531"/>
      <c r="H22" s="1531"/>
      <c r="I22" s="1531"/>
      <c r="J22" s="1531"/>
      <c r="K22" s="1531"/>
      <c r="L22" s="1531"/>
      <c r="M22" s="1531"/>
      <c r="N22" s="421"/>
      <c r="O22" s="43"/>
    </row>
    <row r="23" spans="1:15" s="44" customFormat="1" ht="3" customHeight="1">
      <c r="A23" s="41"/>
      <c r="B23" s="42"/>
      <c r="C23" s="45"/>
      <c r="D23" s="279"/>
      <c r="E23" s="279"/>
      <c r="F23" s="279"/>
      <c r="G23" s="279"/>
      <c r="H23" s="279"/>
      <c r="I23" s="279"/>
      <c r="J23" s="279"/>
      <c r="K23" s="279"/>
      <c r="L23" s="279"/>
      <c r="M23" s="279"/>
      <c r="N23" s="421"/>
      <c r="O23" s="43"/>
    </row>
    <row r="24" spans="1:15" s="44" customFormat="1" ht="81.75" customHeight="1">
      <c r="A24" s="41"/>
      <c r="B24" s="42"/>
      <c r="C24" s="45"/>
      <c r="D24" s="1531" t="s">
        <v>347</v>
      </c>
      <c r="E24" s="1531"/>
      <c r="F24" s="1531"/>
      <c r="G24" s="1531"/>
      <c r="H24" s="1531"/>
      <c r="I24" s="1531"/>
      <c r="J24" s="1531"/>
      <c r="K24" s="1531"/>
      <c r="L24" s="1531"/>
      <c r="M24" s="1531"/>
      <c r="N24" s="421"/>
      <c r="O24" s="43"/>
    </row>
    <row r="25" spans="1:15" s="44" customFormat="1" ht="3" customHeight="1">
      <c r="A25" s="41"/>
      <c r="B25" s="42"/>
      <c r="C25" s="45"/>
      <c r="D25" s="279"/>
      <c r="E25" s="279"/>
      <c r="F25" s="279"/>
      <c r="G25" s="279"/>
      <c r="H25" s="279"/>
      <c r="I25" s="279"/>
      <c r="J25" s="279"/>
      <c r="K25" s="279"/>
      <c r="L25" s="279"/>
      <c r="M25" s="279"/>
      <c r="N25" s="421"/>
      <c r="O25" s="43"/>
    </row>
    <row r="26" spans="1:15" s="44" customFormat="1" ht="70.5" customHeight="1">
      <c r="A26" s="41"/>
      <c r="B26" s="42"/>
      <c r="C26" s="45"/>
      <c r="D26" s="1535" t="s">
        <v>53</v>
      </c>
      <c r="E26" s="1535"/>
      <c r="F26" s="1535"/>
      <c r="G26" s="1535"/>
      <c r="H26" s="1535"/>
      <c r="I26" s="1535"/>
      <c r="J26" s="1535"/>
      <c r="K26" s="1535"/>
      <c r="L26" s="1535"/>
      <c r="M26" s="1535"/>
      <c r="N26" s="421"/>
      <c r="O26" s="43"/>
    </row>
    <row r="27" spans="1:15" s="44" customFormat="1" ht="3" customHeight="1">
      <c r="A27" s="41"/>
      <c r="B27" s="42"/>
      <c r="C27" s="45"/>
      <c r="D27" s="56"/>
      <c r="E27" s="56"/>
      <c r="F27" s="56"/>
      <c r="G27" s="56"/>
      <c r="H27" s="56"/>
      <c r="I27" s="56"/>
      <c r="J27" s="57"/>
      <c r="K27" s="57"/>
      <c r="L27" s="57"/>
      <c r="M27" s="58"/>
      <c r="N27" s="421"/>
      <c r="O27" s="43"/>
    </row>
    <row r="28" spans="1:15" s="44" customFormat="1" ht="57" customHeight="1">
      <c r="A28" s="41"/>
      <c r="B28" s="42"/>
      <c r="C28" s="47"/>
      <c r="D28" s="1531" t="s">
        <v>55</v>
      </c>
      <c r="E28" s="1532"/>
      <c r="F28" s="1532"/>
      <c r="G28" s="1532"/>
      <c r="H28" s="1532"/>
      <c r="I28" s="1532"/>
      <c r="J28" s="1532"/>
      <c r="K28" s="1532"/>
      <c r="L28" s="1532"/>
      <c r="M28" s="1532"/>
      <c r="N28" s="421"/>
      <c r="O28" s="43"/>
    </row>
    <row r="29" spans="1:15" s="44" customFormat="1" ht="3" customHeight="1">
      <c r="A29" s="41"/>
      <c r="B29" s="42"/>
      <c r="C29" s="47"/>
      <c r="D29" s="280"/>
      <c r="E29" s="280"/>
      <c r="F29" s="280"/>
      <c r="G29" s="280"/>
      <c r="H29" s="280"/>
      <c r="I29" s="280"/>
      <c r="J29" s="280"/>
      <c r="K29" s="280"/>
      <c r="L29" s="280"/>
      <c r="M29" s="280"/>
      <c r="N29" s="421"/>
      <c r="O29" s="43"/>
    </row>
    <row r="30" spans="1:15" s="44" customFormat="1" ht="34.5" customHeight="1">
      <c r="A30" s="41"/>
      <c r="B30" s="42"/>
      <c r="C30" s="47"/>
      <c r="D30" s="1531" t="s">
        <v>54</v>
      </c>
      <c r="E30" s="1532"/>
      <c r="F30" s="1532"/>
      <c r="G30" s="1532"/>
      <c r="H30" s="1532"/>
      <c r="I30" s="1532"/>
      <c r="J30" s="1532"/>
      <c r="K30" s="1532"/>
      <c r="L30" s="1532"/>
      <c r="M30" s="1532"/>
      <c r="N30" s="421"/>
      <c r="O30" s="43"/>
    </row>
    <row r="31" spans="1:15" s="44" customFormat="1" ht="64.5" customHeight="1">
      <c r="A31" s="41"/>
      <c r="B31" s="42"/>
      <c r="C31" s="49"/>
      <c r="D31" s="92"/>
      <c r="E31" s="92"/>
      <c r="F31" s="92"/>
      <c r="G31" s="92"/>
      <c r="H31" s="92"/>
      <c r="I31" s="92"/>
      <c r="J31" s="92"/>
      <c r="K31" s="92"/>
      <c r="L31" s="92"/>
      <c r="M31" s="92"/>
      <c r="N31" s="421"/>
      <c r="O31" s="43"/>
    </row>
    <row r="32" spans="1:15" s="44" customFormat="1" ht="13.5" customHeight="1">
      <c r="A32" s="41"/>
      <c r="B32" s="42"/>
      <c r="C32" s="49"/>
      <c r="D32" s="409"/>
      <c r="E32" s="409"/>
      <c r="F32" s="409"/>
      <c r="G32" s="410"/>
      <c r="H32" s="411" t="s">
        <v>17</v>
      </c>
      <c r="I32" s="408"/>
      <c r="J32" s="52"/>
      <c r="K32" s="410"/>
      <c r="L32" s="411" t="s">
        <v>24</v>
      </c>
      <c r="M32" s="408"/>
      <c r="N32" s="421"/>
      <c r="O32" s="43"/>
    </row>
    <row r="33" spans="1:17" s="44" customFormat="1" ht="6" customHeight="1">
      <c r="A33" s="41"/>
      <c r="B33" s="42"/>
      <c r="C33" s="49"/>
      <c r="D33" s="412"/>
      <c r="E33" s="50"/>
      <c r="F33" s="50"/>
      <c r="G33" s="52"/>
      <c r="H33" s="51"/>
      <c r="I33" s="52"/>
      <c r="J33" s="52"/>
      <c r="K33" s="414"/>
      <c r="L33" s="415"/>
      <c r="M33" s="52"/>
      <c r="N33" s="421"/>
      <c r="O33" s="43"/>
    </row>
    <row r="34" spans="1:17" s="44" customFormat="1" ht="11.25">
      <c r="A34" s="41"/>
      <c r="B34" s="42"/>
      <c r="C34" s="48"/>
      <c r="D34" s="413" t="s">
        <v>44</v>
      </c>
      <c r="E34" s="50" t="s">
        <v>36</v>
      </c>
      <c r="F34" s="50"/>
      <c r="G34" s="50"/>
      <c r="H34" s="51"/>
      <c r="I34" s="50"/>
      <c r="J34" s="52"/>
      <c r="K34" s="416"/>
      <c r="L34" s="52"/>
      <c r="M34" s="52"/>
      <c r="N34" s="421"/>
      <c r="O34" s="43"/>
    </row>
    <row r="35" spans="1:17" s="44" customFormat="1">
      <c r="A35" s="41"/>
      <c r="B35" s="42"/>
      <c r="C35" s="49"/>
      <c r="D35" s="413" t="s">
        <v>3</v>
      </c>
      <c r="E35" s="50" t="s">
        <v>37</v>
      </c>
      <c r="F35" s="50"/>
      <c r="G35" s="52"/>
      <c r="H35" s="51"/>
      <c r="I35" s="52"/>
      <c r="J35" s="52"/>
      <c r="K35" s="1529" t="str">
        <f>MID(capa!C55,23,30)</f>
        <v>30 de dezembro de 2013</v>
      </c>
      <c r="L35" s="1530"/>
      <c r="M35" s="52"/>
      <c r="N35" s="421"/>
      <c r="O35" s="43"/>
    </row>
    <row r="36" spans="1:17" s="44" customFormat="1" ht="11.25">
      <c r="A36" s="41"/>
      <c r="B36" s="42"/>
      <c r="C36" s="49"/>
      <c r="D36" s="413" t="s">
        <v>40</v>
      </c>
      <c r="E36" s="50" t="s">
        <v>39</v>
      </c>
      <c r="F36" s="50"/>
      <c r="G36" s="52"/>
      <c r="H36" s="51"/>
      <c r="I36" s="52"/>
      <c r="J36" s="52"/>
      <c r="K36" s="416"/>
      <c r="L36" s="52"/>
      <c r="M36" s="52"/>
      <c r="N36" s="421"/>
      <c r="O36" s="43"/>
    </row>
    <row r="37" spans="1:17" s="44" customFormat="1" ht="11.25">
      <c r="A37" s="41"/>
      <c r="B37" s="42"/>
      <c r="C37" s="48"/>
      <c r="D37" s="413" t="s">
        <v>41</v>
      </c>
      <c r="E37" s="50" t="s">
        <v>20</v>
      </c>
      <c r="F37" s="50"/>
      <c r="G37" s="50"/>
      <c r="H37" s="51"/>
      <c r="I37" s="50"/>
      <c r="J37" s="52"/>
      <c r="K37" s="416"/>
      <c r="L37" s="52"/>
      <c r="M37" s="52"/>
      <c r="N37" s="421"/>
      <c r="O37" s="43"/>
    </row>
    <row r="38" spans="1:17" s="44" customFormat="1" ht="11.25">
      <c r="A38" s="41"/>
      <c r="B38" s="42"/>
      <c r="C38" s="48"/>
      <c r="D38" s="413" t="s">
        <v>15</v>
      </c>
      <c r="E38" s="50" t="s">
        <v>5</v>
      </c>
      <c r="F38" s="50"/>
      <c r="G38" s="50"/>
      <c r="H38" s="51"/>
      <c r="I38" s="50"/>
      <c r="J38" s="52"/>
      <c r="K38" s="416"/>
      <c r="L38" s="52"/>
      <c r="M38" s="52"/>
      <c r="N38" s="421"/>
      <c r="O38" s="43"/>
    </row>
    <row r="39" spans="1:17" s="44" customFormat="1" ht="8.25" customHeight="1">
      <c r="A39" s="41"/>
      <c r="B39" s="42"/>
      <c r="C39" s="42"/>
      <c r="D39" s="42"/>
      <c r="E39" s="42"/>
      <c r="F39" s="42"/>
      <c r="G39" s="42"/>
      <c r="H39" s="42"/>
      <c r="I39" s="42"/>
      <c r="J39" s="42"/>
      <c r="K39" s="37"/>
      <c r="L39" s="42"/>
      <c r="M39" s="42"/>
      <c r="N39" s="421"/>
      <c r="O39" s="43"/>
    </row>
    <row r="40" spans="1:17" ht="13.5" customHeight="1">
      <c r="A40" s="36"/>
      <c r="B40" s="40"/>
      <c r="C40" s="38"/>
      <c r="D40" s="38"/>
      <c r="E40" s="29"/>
      <c r="F40" s="37"/>
      <c r="G40" s="37"/>
      <c r="H40" s="37"/>
      <c r="I40" s="37"/>
      <c r="J40" s="37"/>
      <c r="L40" s="1533">
        <v>41609</v>
      </c>
      <c r="M40" s="1534"/>
      <c r="N40" s="463">
        <v>3</v>
      </c>
      <c r="O40" s="223"/>
      <c r="P40" s="223"/>
    </row>
    <row r="43" spans="1:17">
      <c r="L43" s="223"/>
      <c r="M43" s="223"/>
      <c r="N43" s="223"/>
      <c r="O43" s="223"/>
      <c r="P43" s="223"/>
      <c r="Q43" s="223"/>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2:M22"/>
    <mergeCell ref="D18:M18"/>
    <mergeCell ref="B1:E1"/>
    <mergeCell ref="C3:M4"/>
    <mergeCell ref="D20:M20"/>
    <mergeCell ref="D12:M12"/>
    <mergeCell ref="D10:M10"/>
    <mergeCell ref="D6:M6"/>
    <mergeCell ref="D16:M16"/>
    <mergeCell ref="D14:M14"/>
    <mergeCell ref="D8:M8"/>
    <mergeCell ref="K35:L35"/>
    <mergeCell ref="D28:M28"/>
    <mergeCell ref="D30:M30"/>
    <mergeCell ref="D24:M24"/>
    <mergeCell ref="L40:M40"/>
    <mergeCell ref="D26:M2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L73"/>
  <sheetViews>
    <sheetView showRuler="0" zoomScaleNormal="100" workbookViewId="0"/>
  </sheetViews>
  <sheetFormatPr defaultRowHeight="12.75"/>
  <cols>
    <col min="1" max="1" width="1" style="1289" customWidth="1"/>
    <col min="2" max="2" width="2.5703125" style="1289" customWidth="1"/>
    <col min="3" max="3" width="1" style="1289" customWidth="1"/>
    <col min="4" max="4" width="21.85546875" style="1289" customWidth="1"/>
    <col min="5" max="5" width="9.28515625" style="1289" customWidth="1"/>
    <col min="6" max="6" width="5.42578125" style="1289" customWidth="1"/>
    <col min="7" max="7" width="9.28515625" style="1289" customWidth="1"/>
    <col min="8" max="8" width="5.42578125" style="1289" customWidth="1"/>
    <col min="9" max="9" width="9.28515625" style="1289" customWidth="1"/>
    <col min="10" max="10" width="5.42578125" style="1289" customWidth="1"/>
    <col min="11" max="11" width="9.28515625" style="1289" customWidth="1"/>
    <col min="12" max="12" width="5.42578125" style="1289" customWidth="1"/>
    <col min="13" max="13" width="9.28515625" style="1289" customWidth="1"/>
    <col min="14" max="14" width="5.42578125" style="1289" customWidth="1"/>
    <col min="15" max="15" width="2.5703125" style="1289" customWidth="1"/>
    <col min="16" max="16" width="1" style="1289" customWidth="1"/>
    <col min="17" max="18" width="11" style="1289" customWidth="1"/>
    <col min="19" max="20" width="11.28515625" style="1289" customWidth="1"/>
    <col min="21" max="21" width="12.42578125" style="1289" customWidth="1"/>
    <col min="22" max="22" width="10.7109375" style="1289" customWidth="1"/>
    <col min="23" max="16384" width="9.140625" style="1289"/>
  </cols>
  <sheetData>
    <row r="1" spans="1:23" s="1127" customFormat="1" ht="13.5" customHeight="1">
      <c r="A1" s="1029"/>
      <c r="B1" s="1030"/>
      <c r="C1" s="1030"/>
      <c r="D1" s="1031"/>
      <c r="E1" s="1030"/>
      <c r="F1" s="1030"/>
      <c r="G1" s="1030"/>
      <c r="H1" s="1030"/>
      <c r="I1" s="1555" t="s">
        <v>499</v>
      </c>
      <c r="J1" s="1555"/>
      <c r="K1" s="1555"/>
      <c r="L1" s="1555"/>
      <c r="M1" s="1555"/>
      <c r="N1" s="1555"/>
      <c r="O1" s="1032"/>
      <c r="P1" s="1281"/>
      <c r="R1" s="1282"/>
      <c r="S1" s="1282"/>
      <c r="T1" s="1282"/>
      <c r="U1" s="1282"/>
      <c r="V1" s="1128"/>
    </row>
    <row r="2" spans="1:23" ht="6" customHeight="1">
      <c r="A2" s="1283"/>
      <c r="B2" s="1284"/>
      <c r="C2" s="1285"/>
      <c r="D2" s="1285"/>
      <c r="E2" s="1285"/>
      <c r="F2" s="1285"/>
      <c r="G2" s="1285"/>
      <c r="H2" s="1285"/>
      <c r="I2" s="1285"/>
      <c r="J2" s="1285"/>
      <c r="K2" s="1285"/>
      <c r="L2" s="1285"/>
      <c r="M2" s="1285"/>
      <c r="N2" s="1285"/>
      <c r="O2" s="1286"/>
      <c r="P2" s="1287"/>
      <c r="Q2" s="1288"/>
      <c r="R2" s="1282"/>
      <c r="S2" s="1282"/>
      <c r="T2" s="1282"/>
      <c r="U2" s="1282"/>
      <c r="V2" s="1288"/>
    </row>
    <row r="3" spans="1:23" ht="13.5" customHeight="1" thickBot="1">
      <c r="A3" s="1283"/>
      <c r="B3" s="1290"/>
      <c r="C3" s="1291"/>
      <c r="D3" s="1286"/>
      <c r="E3" s="1286"/>
      <c r="F3" s="1286"/>
      <c r="G3" s="1292"/>
      <c r="H3" s="1286"/>
      <c r="I3" s="1286"/>
      <c r="J3" s="1286"/>
      <c r="K3" s="1286"/>
      <c r="L3" s="1286"/>
      <c r="M3" s="1549" t="s">
        <v>75</v>
      </c>
      <c r="N3" s="1549"/>
      <c r="O3" s="1286"/>
      <c r="P3" s="1287"/>
      <c r="Q3" s="1288"/>
      <c r="R3" s="1282"/>
      <c r="S3" s="1282"/>
      <c r="T3" s="1282"/>
      <c r="U3" s="1282"/>
      <c r="V3" s="1288"/>
    </row>
    <row r="4" spans="1:23" s="1301" customFormat="1" ht="13.5" customHeight="1" thickBot="1">
      <c r="A4" s="1293"/>
      <c r="B4" s="1294"/>
      <c r="C4" s="1295" t="s">
        <v>196</v>
      </c>
      <c r="D4" s="1296"/>
      <c r="E4" s="1296"/>
      <c r="F4" s="1296"/>
      <c r="G4" s="1296"/>
      <c r="H4" s="1296"/>
      <c r="I4" s="1296"/>
      <c r="J4" s="1296"/>
      <c r="K4" s="1296"/>
      <c r="L4" s="1296"/>
      <c r="M4" s="1296"/>
      <c r="N4" s="1297"/>
      <c r="O4" s="1286"/>
      <c r="P4" s="1298"/>
      <c r="Q4" s="1299"/>
      <c r="R4" s="1282"/>
      <c r="S4" s="1282"/>
      <c r="T4" s="1282"/>
      <c r="U4" s="1282"/>
      <c r="V4" s="1300"/>
      <c r="W4" s="1289"/>
    </row>
    <row r="5" spans="1:23" ht="3.75" customHeight="1">
      <c r="A5" s="1283"/>
      <c r="B5" s="1302"/>
      <c r="C5" s="1556" t="s">
        <v>173</v>
      </c>
      <c r="D5" s="1557"/>
      <c r="E5" s="1303"/>
      <c r="F5" s="1303"/>
      <c r="G5" s="1303"/>
      <c r="H5" s="1303"/>
      <c r="I5" s="1303"/>
      <c r="J5" s="1303"/>
      <c r="K5" s="1291"/>
      <c r="L5" s="1303"/>
      <c r="M5" s="1303"/>
      <c r="N5" s="1303"/>
      <c r="O5" s="1286"/>
      <c r="P5" s="1287"/>
      <c r="Q5" s="1288"/>
      <c r="R5" s="1282"/>
      <c r="S5" s="1282"/>
      <c r="T5" s="1282"/>
      <c r="U5" s="1282"/>
      <c r="V5" s="1288"/>
    </row>
    <row r="6" spans="1:23" ht="13.5" customHeight="1">
      <c r="A6" s="1283"/>
      <c r="B6" s="1302"/>
      <c r="C6" s="1557"/>
      <c r="D6" s="1557"/>
      <c r="E6" s="1131" t="s">
        <v>34</v>
      </c>
      <c r="F6" s="1132" t="s">
        <v>679</v>
      </c>
      <c r="G6" s="1131" t="s">
        <v>34</v>
      </c>
      <c r="H6" s="1132" t="s">
        <v>34</v>
      </c>
      <c r="I6" s="1133"/>
      <c r="J6" s="1132" t="s">
        <v>34</v>
      </c>
      <c r="K6" s="1134" t="s">
        <v>680</v>
      </c>
      <c r="L6" s="1135" t="s">
        <v>34</v>
      </c>
      <c r="M6" s="1135" t="s">
        <v>34</v>
      </c>
      <c r="N6" s="1136"/>
      <c r="O6" s="1286"/>
      <c r="P6" s="1287"/>
      <c r="Q6" s="1288"/>
      <c r="R6" s="1282"/>
      <c r="S6" s="1282"/>
      <c r="T6" s="1282"/>
      <c r="U6" s="1282"/>
      <c r="V6" s="1288"/>
    </row>
    <row r="7" spans="1:23">
      <c r="A7" s="1283"/>
      <c r="B7" s="1302"/>
      <c r="C7" s="1304"/>
      <c r="D7" s="1304"/>
      <c r="E7" s="1545" t="s">
        <v>697</v>
      </c>
      <c r="F7" s="1545"/>
      <c r="G7" s="1545" t="s">
        <v>698</v>
      </c>
      <c r="H7" s="1545"/>
      <c r="I7" s="1545" t="s">
        <v>699</v>
      </c>
      <c r="J7" s="1545"/>
      <c r="K7" s="1545" t="s">
        <v>700</v>
      </c>
      <c r="L7" s="1545"/>
      <c r="M7" s="1545" t="s">
        <v>697</v>
      </c>
      <c r="N7" s="1545"/>
      <c r="O7" s="1286"/>
      <c r="P7" s="1287"/>
      <c r="Q7" s="1288"/>
      <c r="R7" s="1282"/>
      <c r="S7" s="1282"/>
      <c r="T7" s="1282"/>
      <c r="U7" s="1282"/>
      <c r="V7" s="1288"/>
    </row>
    <row r="8" spans="1:23" s="1309" customFormat="1" ht="19.5" customHeight="1">
      <c r="A8" s="1305"/>
      <c r="B8" s="1306"/>
      <c r="C8" s="1540" t="s">
        <v>2</v>
      </c>
      <c r="D8" s="1540"/>
      <c r="E8" s="1553">
        <v>10598</v>
      </c>
      <c r="F8" s="1553"/>
      <c r="G8" s="1553">
        <v>10594.5</v>
      </c>
      <c r="H8" s="1553"/>
      <c r="I8" s="1553">
        <v>10521.4</v>
      </c>
      <c r="J8" s="1553"/>
      <c r="K8" s="1553">
        <v>10505.1</v>
      </c>
      <c r="L8" s="1553"/>
      <c r="M8" s="1554">
        <v>10493</v>
      </c>
      <c r="N8" s="1554"/>
      <c r="O8" s="1286"/>
      <c r="P8" s="1307"/>
      <c r="Q8" s="1308"/>
      <c r="R8" s="1282"/>
      <c r="S8" s="1282"/>
      <c r="T8" s="1282"/>
      <c r="U8" s="1282"/>
      <c r="V8" s="1308"/>
    </row>
    <row r="9" spans="1:23" ht="14.25" customHeight="1">
      <c r="A9" s="1283"/>
      <c r="B9" s="1290"/>
      <c r="C9" s="1045" t="s">
        <v>74</v>
      </c>
      <c r="D9" s="1310"/>
      <c r="E9" s="1547">
        <v>5125.3999999999996</v>
      </c>
      <c r="F9" s="1547"/>
      <c r="G9" s="1547">
        <v>5123.1000000000004</v>
      </c>
      <c r="H9" s="1547"/>
      <c r="I9" s="1547">
        <v>5076.3999999999996</v>
      </c>
      <c r="J9" s="1547"/>
      <c r="K9" s="1547">
        <v>5065.8999999999996</v>
      </c>
      <c r="L9" s="1547"/>
      <c r="M9" s="1550">
        <v>5057.8999999999996</v>
      </c>
      <c r="N9" s="1550"/>
      <c r="O9" s="1311"/>
      <c r="P9" s="1287"/>
      <c r="Q9" s="1288"/>
      <c r="R9" s="1282"/>
      <c r="S9" s="1282"/>
      <c r="T9" s="1282"/>
      <c r="U9" s="1282"/>
      <c r="V9" s="1288"/>
    </row>
    <row r="10" spans="1:23" ht="14.25" customHeight="1">
      <c r="A10" s="1283"/>
      <c r="B10" s="1290"/>
      <c r="C10" s="1045" t="s">
        <v>73</v>
      </c>
      <c r="D10" s="1310"/>
      <c r="E10" s="1547">
        <v>5472.7</v>
      </c>
      <c r="F10" s="1547"/>
      <c r="G10" s="1547">
        <v>5471.4</v>
      </c>
      <c r="H10" s="1547"/>
      <c r="I10" s="1547">
        <v>5445</v>
      </c>
      <c r="J10" s="1547"/>
      <c r="K10" s="1547">
        <v>5439.2</v>
      </c>
      <c r="L10" s="1547"/>
      <c r="M10" s="1550">
        <v>5435.1</v>
      </c>
      <c r="N10" s="1550"/>
      <c r="O10" s="1311"/>
      <c r="P10" s="1287"/>
      <c r="Q10" s="1288"/>
      <c r="R10" s="1282"/>
      <c r="S10" s="1282"/>
      <c r="T10" s="1282"/>
      <c r="U10" s="1282"/>
      <c r="V10" s="1312"/>
    </row>
    <row r="11" spans="1:23" ht="18.75" customHeight="1">
      <c r="A11" s="1283"/>
      <c r="B11" s="1290"/>
      <c r="C11" s="1045" t="s">
        <v>195</v>
      </c>
      <c r="D11" s="1313"/>
      <c r="E11" s="1547">
        <v>1587.1</v>
      </c>
      <c r="F11" s="1547"/>
      <c r="G11" s="1547">
        <v>1584.4</v>
      </c>
      <c r="H11" s="1547"/>
      <c r="I11" s="1547">
        <v>1559.9</v>
      </c>
      <c r="J11" s="1547"/>
      <c r="K11" s="1547">
        <v>1554.2</v>
      </c>
      <c r="L11" s="1547"/>
      <c r="M11" s="1550">
        <v>1549.1</v>
      </c>
      <c r="N11" s="1550"/>
      <c r="O11" s="1311"/>
      <c r="P11" s="1287"/>
      <c r="Q11" s="1312"/>
      <c r="R11" s="1282"/>
      <c r="S11" s="1282"/>
      <c r="T11" s="1282"/>
      <c r="U11" s="1282"/>
      <c r="V11" s="1288"/>
    </row>
    <row r="12" spans="1:23" ht="14.25" customHeight="1">
      <c r="A12" s="1283"/>
      <c r="B12" s="1290"/>
      <c r="C12" s="1045" t="s">
        <v>174</v>
      </c>
      <c r="D12" s="1310"/>
      <c r="E12" s="1547">
        <v>1125.5</v>
      </c>
      <c r="F12" s="1547"/>
      <c r="G12" s="1547">
        <v>1119.9000000000001</v>
      </c>
      <c r="H12" s="1547"/>
      <c r="I12" s="1547">
        <v>1105.8</v>
      </c>
      <c r="J12" s="1547"/>
      <c r="K12" s="1547">
        <v>1098.5</v>
      </c>
      <c r="L12" s="1547"/>
      <c r="M12" s="1550">
        <v>1091.8</v>
      </c>
      <c r="N12" s="1550"/>
      <c r="O12" s="1311"/>
      <c r="P12" s="1287"/>
      <c r="Q12" s="1288"/>
      <c r="R12" s="1282"/>
      <c r="S12" s="1282"/>
      <c r="T12" s="1282"/>
      <c r="U12" s="1282"/>
      <c r="V12" s="1288"/>
    </row>
    <row r="13" spans="1:23" ht="14.25" customHeight="1">
      <c r="A13" s="1283"/>
      <c r="B13" s="1290"/>
      <c r="C13" s="1045" t="s">
        <v>175</v>
      </c>
      <c r="D13" s="1310"/>
      <c r="E13" s="1547">
        <v>3092.3</v>
      </c>
      <c r="F13" s="1547"/>
      <c r="G13" s="1547">
        <v>3083.1</v>
      </c>
      <c r="H13" s="1547"/>
      <c r="I13" s="1547">
        <v>3052.7</v>
      </c>
      <c r="J13" s="1547"/>
      <c r="K13" s="1547">
        <v>3039.5</v>
      </c>
      <c r="L13" s="1547"/>
      <c r="M13" s="1550">
        <v>3027.6</v>
      </c>
      <c r="N13" s="1550"/>
      <c r="O13" s="1311"/>
      <c r="P13" s="1287"/>
      <c r="Q13" s="1288"/>
      <c r="R13" s="1282"/>
      <c r="S13" s="1282"/>
      <c r="T13" s="1282"/>
      <c r="U13" s="1282"/>
      <c r="V13" s="1288"/>
    </row>
    <row r="14" spans="1:23" ht="14.25" customHeight="1">
      <c r="A14" s="1283"/>
      <c r="B14" s="1290"/>
      <c r="C14" s="1045" t="s">
        <v>176</v>
      </c>
      <c r="D14" s="1310"/>
      <c r="E14" s="1547">
        <v>4793.2</v>
      </c>
      <c r="F14" s="1547"/>
      <c r="G14" s="1547">
        <v>4807.2</v>
      </c>
      <c r="H14" s="1547"/>
      <c r="I14" s="1547">
        <v>4802.8999999999996</v>
      </c>
      <c r="J14" s="1547"/>
      <c r="K14" s="1547">
        <v>4812.8</v>
      </c>
      <c r="L14" s="1547"/>
      <c r="M14" s="1550">
        <v>4824.6000000000004</v>
      </c>
      <c r="N14" s="1550"/>
      <c r="O14" s="1311"/>
      <c r="P14" s="1287"/>
      <c r="Q14" s="1288"/>
      <c r="R14" s="1314"/>
      <c r="S14" s="1314"/>
      <c r="T14" s="1314"/>
      <c r="U14" s="1314"/>
      <c r="V14" s="1288"/>
    </row>
    <row r="15" spans="1:23" s="1309" customFormat="1" ht="19.5" customHeight="1">
      <c r="A15" s="1305"/>
      <c r="B15" s="1306"/>
      <c r="C15" s="1540" t="s">
        <v>194</v>
      </c>
      <c r="D15" s="1540"/>
      <c r="E15" s="1553">
        <v>5527.2</v>
      </c>
      <c r="F15" s="1553"/>
      <c r="G15" s="1553">
        <v>5455</v>
      </c>
      <c r="H15" s="1553"/>
      <c r="I15" s="1553">
        <v>5385.4</v>
      </c>
      <c r="J15" s="1553"/>
      <c r="K15" s="1553">
        <v>5391.6</v>
      </c>
      <c r="L15" s="1553"/>
      <c r="M15" s="1554">
        <v>5392.2</v>
      </c>
      <c r="N15" s="1554"/>
      <c r="O15" s="1315"/>
      <c r="P15" s="1307"/>
      <c r="Q15" s="1316"/>
      <c r="R15" s="1314"/>
      <c r="S15" s="1314"/>
      <c r="T15" s="1314"/>
      <c r="U15" s="1314"/>
      <c r="V15" s="1308"/>
    </row>
    <row r="16" spans="1:23" ht="14.25" customHeight="1">
      <c r="A16" s="1283"/>
      <c r="B16" s="1290"/>
      <c r="C16" s="1045" t="s">
        <v>74</v>
      </c>
      <c r="D16" s="1310"/>
      <c r="E16" s="1547">
        <v>2920</v>
      </c>
      <c r="F16" s="1547"/>
      <c r="G16" s="1547">
        <v>2873</v>
      </c>
      <c r="H16" s="1547"/>
      <c r="I16" s="1547">
        <v>2831.5</v>
      </c>
      <c r="J16" s="1547"/>
      <c r="K16" s="1547">
        <v>2823.7</v>
      </c>
      <c r="L16" s="1547"/>
      <c r="M16" s="1550">
        <v>2829</v>
      </c>
      <c r="N16" s="1550"/>
      <c r="O16" s="1311"/>
      <c r="P16" s="1287"/>
      <c r="Q16" s="1317"/>
      <c r="R16" s="1314"/>
      <c r="S16" s="1314"/>
      <c r="T16" s="1314"/>
      <c r="U16" s="1314"/>
      <c r="V16" s="1288"/>
    </row>
    <row r="17" spans="1:38" ht="14.25" customHeight="1">
      <c r="A17" s="1283"/>
      <c r="B17" s="1290"/>
      <c r="C17" s="1045" t="s">
        <v>73</v>
      </c>
      <c r="D17" s="1310"/>
      <c r="E17" s="1547">
        <v>2607.1999999999998</v>
      </c>
      <c r="F17" s="1547"/>
      <c r="G17" s="1547">
        <v>2582</v>
      </c>
      <c r="H17" s="1547"/>
      <c r="I17" s="1547">
        <v>2553.9</v>
      </c>
      <c r="J17" s="1547"/>
      <c r="K17" s="1547">
        <v>2567.9</v>
      </c>
      <c r="L17" s="1547"/>
      <c r="M17" s="1550">
        <v>2563.3000000000002</v>
      </c>
      <c r="N17" s="1550"/>
      <c r="O17" s="1311"/>
      <c r="P17" s="1287"/>
      <c r="Q17" s="1312"/>
      <c r="R17" s="1314"/>
      <c r="S17" s="1314"/>
      <c r="T17" s="1314"/>
      <c r="U17" s="1314"/>
      <c r="V17" s="1288"/>
    </row>
    <row r="18" spans="1:38" ht="18.75" customHeight="1">
      <c r="A18" s="1283"/>
      <c r="B18" s="1290"/>
      <c r="C18" s="1045" t="s">
        <v>174</v>
      </c>
      <c r="D18" s="1310"/>
      <c r="E18" s="1547">
        <v>449.1</v>
      </c>
      <c r="F18" s="1547"/>
      <c r="G18" s="1547">
        <v>412.2</v>
      </c>
      <c r="H18" s="1547"/>
      <c r="I18" s="1547">
        <v>394.3</v>
      </c>
      <c r="J18" s="1547"/>
      <c r="K18" s="1547">
        <v>379.2</v>
      </c>
      <c r="L18" s="1547"/>
      <c r="M18" s="1550">
        <v>407.6</v>
      </c>
      <c r="N18" s="1550"/>
      <c r="O18" s="1311"/>
      <c r="P18" s="1287"/>
      <c r="Q18" s="1312"/>
      <c r="R18" s="1314"/>
      <c r="S18" s="1314"/>
      <c r="T18" s="1314"/>
      <c r="U18" s="1314"/>
      <c r="V18" s="1288"/>
    </row>
    <row r="19" spans="1:38" ht="14.25" customHeight="1">
      <c r="A19" s="1283"/>
      <c r="B19" s="1290"/>
      <c r="C19" s="1045" t="s">
        <v>175</v>
      </c>
      <c r="D19" s="1310"/>
      <c r="E19" s="1547">
        <v>2792.4</v>
      </c>
      <c r="F19" s="1547"/>
      <c r="G19" s="1547">
        <v>2779.6</v>
      </c>
      <c r="H19" s="1547"/>
      <c r="I19" s="1547">
        <v>2740.9</v>
      </c>
      <c r="J19" s="1547"/>
      <c r="K19" s="1547">
        <v>2726.9</v>
      </c>
      <c r="L19" s="1547"/>
      <c r="M19" s="1550">
        <v>2721.9</v>
      </c>
      <c r="N19" s="1550"/>
      <c r="O19" s="1311"/>
      <c r="P19" s="1287"/>
      <c r="Q19" s="1312"/>
      <c r="R19" s="1314"/>
      <c r="S19" s="1314"/>
      <c r="T19" s="1314"/>
      <c r="U19" s="1314"/>
      <c r="V19" s="1288"/>
    </row>
    <row r="20" spans="1:38" ht="14.25" customHeight="1">
      <c r="A20" s="1283"/>
      <c r="B20" s="1290"/>
      <c r="C20" s="1045" t="s">
        <v>176</v>
      </c>
      <c r="D20" s="1310"/>
      <c r="E20" s="1547">
        <v>2285.6999999999998</v>
      </c>
      <c r="F20" s="1547"/>
      <c r="G20" s="1547">
        <v>2263.1999999999998</v>
      </c>
      <c r="H20" s="1547"/>
      <c r="I20" s="1547">
        <v>2250.1999999999998</v>
      </c>
      <c r="J20" s="1547"/>
      <c r="K20" s="1547">
        <v>2285.5</v>
      </c>
      <c r="L20" s="1547"/>
      <c r="M20" s="1550">
        <v>2262.8000000000002</v>
      </c>
      <c r="N20" s="1550"/>
      <c r="O20" s="1311"/>
      <c r="P20" s="1287"/>
      <c r="Q20" s="1288"/>
      <c r="R20" s="1314"/>
      <c r="S20" s="1314"/>
      <c r="T20" s="1314"/>
      <c r="U20" s="1314"/>
      <c r="V20" s="1288"/>
    </row>
    <row r="21" spans="1:38" s="1324" customFormat="1" ht="19.5" customHeight="1">
      <c r="A21" s="1318"/>
      <c r="B21" s="1319"/>
      <c r="C21" s="1540" t="s">
        <v>634</v>
      </c>
      <c r="D21" s="1540"/>
      <c r="E21" s="1552">
        <v>61.3</v>
      </c>
      <c r="F21" s="1552"/>
      <c r="G21" s="1552">
        <v>60.5</v>
      </c>
      <c r="H21" s="1552"/>
      <c r="I21" s="1552">
        <v>60.1</v>
      </c>
      <c r="J21" s="1552"/>
      <c r="K21" s="1552">
        <v>60.2</v>
      </c>
      <c r="L21" s="1552"/>
      <c r="M21" s="1551">
        <v>60.3</v>
      </c>
      <c r="N21" s="1551"/>
      <c r="O21" s="1320"/>
      <c r="P21" s="1321"/>
      <c r="Q21" s="1322"/>
      <c r="R21" s="1314"/>
      <c r="S21" s="1323"/>
      <c r="T21" s="1323"/>
      <c r="U21" s="1323"/>
      <c r="V21" s="1322"/>
    </row>
    <row r="22" spans="1:38" ht="14.25" customHeight="1">
      <c r="A22" s="1283"/>
      <c r="B22" s="1290"/>
      <c r="C22" s="1045" t="s">
        <v>74</v>
      </c>
      <c r="D22" s="1310"/>
      <c r="E22" s="1547">
        <v>67.7</v>
      </c>
      <c r="F22" s="1547"/>
      <c r="G22" s="1547">
        <v>66.599999999999994</v>
      </c>
      <c r="H22" s="1547"/>
      <c r="I22" s="1547">
        <v>66.2</v>
      </c>
      <c r="J22" s="1547"/>
      <c r="K22" s="1547">
        <v>66.099999999999994</v>
      </c>
      <c r="L22" s="1547"/>
      <c r="M22" s="1550">
        <v>66.3</v>
      </c>
      <c r="N22" s="1550"/>
      <c r="O22" s="1311"/>
      <c r="P22" s="1287"/>
      <c r="Q22" s="1317"/>
      <c r="R22" s="1323"/>
      <c r="S22" s="1323"/>
      <c r="T22" s="1323"/>
      <c r="U22" s="1323"/>
      <c r="V22" s="1288"/>
    </row>
    <row r="23" spans="1:38" ht="14.25" customHeight="1">
      <c r="A23" s="1283"/>
      <c r="B23" s="1290"/>
      <c r="C23" s="1045" t="s">
        <v>73</v>
      </c>
      <c r="D23" s="1310"/>
      <c r="E23" s="1547">
        <v>55.5</v>
      </c>
      <c r="F23" s="1547"/>
      <c r="G23" s="1547">
        <v>55</v>
      </c>
      <c r="H23" s="1547"/>
      <c r="I23" s="1547">
        <v>54.5</v>
      </c>
      <c r="J23" s="1547"/>
      <c r="K23" s="1547">
        <v>54.9</v>
      </c>
      <c r="L23" s="1547"/>
      <c r="M23" s="1550">
        <v>54.8</v>
      </c>
      <c r="N23" s="1550"/>
      <c r="O23" s="1311"/>
      <c r="P23" s="1287"/>
      <c r="Q23" s="1317"/>
      <c r="R23" s="1323"/>
      <c r="S23" s="1323"/>
      <c r="T23" s="1323"/>
      <c r="U23" s="1323"/>
      <c r="V23" s="1288"/>
    </row>
    <row r="24" spans="1:38" ht="18.75" customHeight="1">
      <c r="A24" s="1283"/>
      <c r="B24" s="1290"/>
      <c r="C24" s="1045" t="s">
        <v>190</v>
      </c>
      <c r="D24" s="1310"/>
      <c r="E24" s="1547">
        <v>74.3</v>
      </c>
      <c r="F24" s="1547"/>
      <c r="G24" s="1547">
        <v>73.599999999999994</v>
      </c>
      <c r="H24" s="1547"/>
      <c r="I24" s="1547">
        <v>73.3</v>
      </c>
      <c r="J24" s="1547"/>
      <c r="K24" s="1547">
        <v>73.5</v>
      </c>
      <c r="L24" s="1547"/>
      <c r="M24" s="1550">
        <v>73.599999999999994</v>
      </c>
      <c r="N24" s="1550"/>
      <c r="O24" s="1311"/>
      <c r="P24" s="1287"/>
      <c r="Q24" s="1288"/>
      <c r="R24" s="1323"/>
      <c r="S24" s="1323"/>
      <c r="T24" s="1323"/>
      <c r="U24" s="1323"/>
      <c r="V24" s="1288"/>
    </row>
    <row r="25" spans="1:38" ht="14.25" customHeight="1">
      <c r="A25" s="1283"/>
      <c r="B25" s="1290"/>
      <c r="C25" s="1045" t="s">
        <v>174</v>
      </c>
      <c r="D25" s="1310"/>
      <c r="E25" s="1547">
        <v>39.9</v>
      </c>
      <c r="F25" s="1547"/>
      <c r="G25" s="1547">
        <v>36.799999999999997</v>
      </c>
      <c r="H25" s="1547"/>
      <c r="I25" s="1547">
        <v>35.700000000000003</v>
      </c>
      <c r="J25" s="1547"/>
      <c r="K25" s="1547">
        <v>34.5</v>
      </c>
      <c r="L25" s="1547"/>
      <c r="M25" s="1550">
        <v>37.299999999999997</v>
      </c>
      <c r="N25" s="1550"/>
      <c r="O25" s="1311"/>
      <c r="P25" s="1287"/>
      <c r="Q25" s="1288"/>
      <c r="R25" s="1323"/>
      <c r="S25" s="1323"/>
      <c r="T25" s="1323"/>
      <c r="U25" s="1323"/>
      <c r="V25" s="1288"/>
    </row>
    <row r="26" spans="1:38" ht="14.25" customHeight="1">
      <c r="A26" s="1283"/>
      <c r="B26" s="1290"/>
      <c r="C26" s="1045" t="s">
        <v>175</v>
      </c>
      <c r="D26" s="1286"/>
      <c r="E26" s="1546">
        <v>90.3</v>
      </c>
      <c r="F26" s="1546"/>
      <c r="G26" s="1546">
        <v>90.2</v>
      </c>
      <c r="H26" s="1546"/>
      <c r="I26" s="1546">
        <v>89.8</v>
      </c>
      <c r="J26" s="1546"/>
      <c r="K26" s="1547">
        <v>89.7</v>
      </c>
      <c r="L26" s="1547"/>
      <c r="M26" s="1548">
        <v>89.9</v>
      </c>
      <c r="N26" s="1548"/>
      <c r="O26" s="1311"/>
      <c r="P26" s="1287"/>
      <c r="Q26" s="1288"/>
      <c r="R26" s="1325"/>
      <c r="S26" s="1325"/>
      <c r="T26" s="1325"/>
      <c r="U26" s="1325"/>
      <c r="V26" s="1288"/>
    </row>
    <row r="27" spans="1:38" ht="14.25" customHeight="1">
      <c r="A27" s="1283"/>
      <c r="B27" s="1290"/>
      <c r="C27" s="1045" t="s">
        <v>176</v>
      </c>
      <c r="D27" s="1286"/>
      <c r="E27" s="1546">
        <v>47.7</v>
      </c>
      <c r="F27" s="1546"/>
      <c r="G27" s="1546">
        <v>47.1</v>
      </c>
      <c r="H27" s="1546"/>
      <c r="I27" s="1546">
        <v>46.9</v>
      </c>
      <c r="J27" s="1546"/>
      <c r="K27" s="1547">
        <v>47.5</v>
      </c>
      <c r="L27" s="1547"/>
      <c r="M27" s="1548">
        <v>46.9</v>
      </c>
      <c r="N27" s="1548"/>
      <c r="O27" s="1311"/>
      <c r="P27" s="1287"/>
      <c r="Q27" s="1288"/>
      <c r="R27" s="1325"/>
      <c r="S27" s="1325"/>
      <c r="T27" s="1325"/>
      <c r="U27" s="1325"/>
      <c r="V27" s="1288"/>
    </row>
    <row r="28" spans="1:38" ht="13.5" customHeight="1">
      <c r="A28" s="1283"/>
      <c r="B28" s="1290"/>
      <c r="C28" s="1049" t="s">
        <v>193</v>
      </c>
      <c r="D28" s="1286"/>
      <c r="E28" s="1050"/>
      <c r="F28" s="1050"/>
      <c r="G28" s="1050"/>
      <c r="H28" s="1050"/>
      <c r="I28" s="1050"/>
      <c r="J28" s="1050"/>
      <c r="K28" s="1050"/>
      <c r="L28" s="1050"/>
      <c r="M28" s="1050"/>
      <c r="N28" s="1050"/>
      <c r="O28" s="1311"/>
      <c r="P28" s="1287"/>
      <c r="Q28" s="1288"/>
      <c r="R28" s="1326"/>
      <c r="S28" s="1326"/>
      <c r="T28" s="1326"/>
      <c r="U28" s="1326"/>
      <c r="V28" s="1326"/>
      <c r="W28" s="1288"/>
    </row>
    <row r="29" spans="1:38" ht="15.75" customHeight="1" thickBot="1">
      <c r="A29" s="1283"/>
      <c r="B29" s="1290"/>
      <c r="C29" s="1327"/>
      <c r="D29" s="1311"/>
      <c r="E29" s="1311"/>
      <c r="F29" s="1311"/>
      <c r="G29" s="1311"/>
      <c r="H29" s="1311"/>
      <c r="I29" s="1311"/>
      <c r="J29" s="1311"/>
      <c r="K29" s="1311"/>
      <c r="L29" s="1311"/>
      <c r="M29" s="1549"/>
      <c r="N29" s="1549"/>
      <c r="O29" s="1311"/>
      <c r="P29" s="1287"/>
      <c r="Q29" s="1288"/>
      <c r="R29" s="1328"/>
      <c r="S29" s="1328"/>
      <c r="T29" s="1328"/>
      <c r="U29" s="1328"/>
      <c r="V29" s="1328"/>
      <c r="W29" s="1317"/>
      <c r="X29" s="1329"/>
      <c r="Y29" s="1329"/>
      <c r="AA29" s="1329"/>
      <c r="AB29" s="1329"/>
      <c r="AC29" s="1329"/>
      <c r="AE29" s="1329"/>
      <c r="AF29" s="1329"/>
      <c r="AG29" s="1329"/>
      <c r="AI29" s="1329"/>
      <c r="AJ29" s="1329"/>
      <c r="AK29" s="1329"/>
      <c r="AL29" s="1329"/>
    </row>
    <row r="30" spans="1:38" s="1301" customFormat="1" ht="13.5" customHeight="1" thickBot="1">
      <c r="A30" s="1293"/>
      <c r="B30" s="1294"/>
      <c r="C30" s="1295" t="s">
        <v>635</v>
      </c>
      <c r="D30" s="1296"/>
      <c r="E30" s="1296"/>
      <c r="F30" s="1296"/>
      <c r="G30" s="1296"/>
      <c r="H30" s="1296"/>
      <c r="I30" s="1296"/>
      <c r="J30" s="1296"/>
      <c r="K30" s="1296"/>
      <c r="L30" s="1296"/>
      <c r="M30" s="1296"/>
      <c r="N30" s="1297"/>
      <c r="O30" s="1311"/>
      <c r="P30" s="1298"/>
      <c r="R30" s="1299"/>
      <c r="S30" s="1299"/>
      <c r="T30" s="1299"/>
      <c r="U30" s="1299"/>
      <c r="V30" s="1299"/>
      <c r="W30" s="1317"/>
      <c r="X30" s="1329"/>
      <c r="Y30" s="1329"/>
      <c r="AA30" s="1329"/>
      <c r="AB30" s="1329"/>
      <c r="AC30" s="1329"/>
      <c r="AE30" s="1329"/>
      <c r="AF30" s="1329"/>
      <c r="AG30" s="1329"/>
      <c r="AI30" s="1329"/>
      <c r="AJ30" s="1329"/>
      <c r="AK30" s="1329"/>
      <c r="AL30" s="1329"/>
    </row>
    <row r="31" spans="1:38" ht="3.75" customHeight="1">
      <c r="A31" s="1283"/>
      <c r="B31" s="1290"/>
      <c r="C31" s="1543" t="s">
        <v>177</v>
      </c>
      <c r="D31" s="1544"/>
      <c r="E31" s="1330"/>
      <c r="F31" s="1330"/>
      <c r="G31" s="1330"/>
      <c r="H31" s="1330"/>
      <c r="I31" s="1330"/>
      <c r="J31" s="1330"/>
      <c r="K31" s="1286"/>
      <c r="L31" s="1303"/>
      <c r="M31" s="1303"/>
      <c r="N31" s="1303"/>
      <c r="O31" s="1311"/>
      <c r="P31" s="1287"/>
      <c r="R31" s="1288"/>
      <c r="S31" s="1288"/>
      <c r="T31" s="1288"/>
      <c r="U31" s="1288"/>
      <c r="V31" s="1288"/>
      <c r="W31" s="1288"/>
    </row>
    <row r="32" spans="1:38" ht="13.5" customHeight="1">
      <c r="A32" s="1283"/>
      <c r="B32" s="1302"/>
      <c r="C32" s="1544"/>
      <c r="D32" s="1544"/>
      <c r="E32" s="1131" t="s">
        <v>34</v>
      </c>
      <c r="F32" s="1132" t="s">
        <v>679</v>
      </c>
      <c r="G32" s="1131" t="s">
        <v>34</v>
      </c>
      <c r="H32" s="1132" t="s">
        <v>34</v>
      </c>
      <c r="I32" s="1133"/>
      <c r="J32" s="1132" t="s">
        <v>34</v>
      </c>
      <c r="K32" s="1134" t="s">
        <v>680</v>
      </c>
      <c r="L32" s="1135" t="s">
        <v>34</v>
      </c>
      <c r="M32" s="1135" t="s">
        <v>34</v>
      </c>
      <c r="N32" s="1136"/>
      <c r="O32" s="1286"/>
      <c r="P32" s="1287"/>
      <c r="Q32" s="1288"/>
      <c r="R32" s="1331"/>
      <c r="S32" s="1332"/>
      <c r="T32" s="1288"/>
      <c r="U32" s="1288"/>
      <c r="V32" s="1288"/>
      <c r="W32" s="1288"/>
    </row>
    <row r="33" spans="1:23" ht="12.75" customHeight="1">
      <c r="A33" s="1283"/>
      <c r="B33" s="1290"/>
      <c r="C33" s="1304"/>
      <c r="D33" s="1304"/>
      <c r="E33" s="1545" t="str">
        <f>+E7</f>
        <v>3.º trimestre</v>
      </c>
      <c r="F33" s="1545"/>
      <c r="G33" s="1545" t="str">
        <f>+G7</f>
        <v>4.º trimestre</v>
      </c>
      <c r="H33" s="1545"/>
      <c r="I33" s="1545" t="str">
        <f>+I7</f>
        <v>1.º trimestre</v>
      </c>
      <c r="J33" s="1545"/>
      <c r="K33" s="1545" t="str">
        <f>+K7</f>
        <v>2.º trimestre</v>
      </c>
      <c r="L33" s="1545"/>
      <c r="M33" s="1545" t="str">
        <f>+M7</f>
        <v>3.º trimestre</v>
      </c>
      <c r="N33" s="1545"/>
      <c r="O33" s="1333"/>
      <c r="P33" s="1287"/>
      <c r="R33" s="1331"/>
      <c r="S33" s="1332"/>
      <c r="T33" s="1288"/>
      <c r="U33" s="1288"/>
      <c r="V33" s="1288"/>
      <c r="W33" s="1288"/>
    </row>
    <row r="34" spans="1:23" ht="12.75" customHeight="1">
      <c r="A34" s="1283"/>
      <c r="B34" s="1290"/>
      <c r="C34" s="1304"/>
      <c r="D34" s="1304"/>
      <c r="E34" s="1143" t="s">
        <v>178</v>
      </c>
      <c r="F34" s="1143" t="s">
        <v>113</v>
      </c>
      <c r="G34" s="1143" t="s">
        <v>178</v>
      </c>
      <c r="H34" s="1143" t="s">
        <v>113</v>
      </c>
      <c r="I34" s="1144" t="s">
        <v>178</v>
      </c>
      <c r="J34" s="1144" t="s">
        <v>113</v>
      </c>
      <c r="K34" s="1144" t="s">
        <v>178</v>
      </c>
      <c r="L34" s="1144" t="s">
        <v>113</v>
      </c>
      <c r="M34" s="1144" t="s">
        <v>178</v>
      </c>
      <c r="N34" s="1144" t="s">
        <v>113</v>
      </c>
      <c r="O34" s="1333"/>
      <c r="P34" s="1287"/>
      <c r="R34" s="1334"/>
      <c r="S34" s="1334"/>
      <c r="T34" s="1288"/>
      <c r="U34" s="1288"/>
      <c r="V34" s="1288"/>
      <c r="W34" s="1288"/>
    </row>
    <row r="35" spans="1:23" ht="19.5" customHeight="1">
      <c r="A35" s="1283"/>
      <c r="B35" s="1290"/>
      <c r="C35" s="1540" t="s">
        <v>2</v>
      </c>
      <c r="D35" s="1540"/>
      <c r="E35" s="1335">
        <v>9011</v>
      </c>
      <c r="F35" s="1335">
        <f>+E35/E$35*100</f>
        <v>100</v>
      </c>
      <c r="G35" s="1335">
        <v>9010.1</v>
      </c>
      <c r="H35" s="1335">
        <f>+G35/G$35*100</f>
        <v>100</v>
      </c>
      <c r="I35" s="1335">
        <v>8961.5</v>
      </c>
      <c r="J35" s="1335">
        <f>+I35/I$35*100</f>
        <v>100</v>
      </c>
      <c r="K35" s="1335">
        <v>8950.9</v>
      </c>
      <c r="L35" s="1335">
        <f>+K35/K$35*100</f>
        <v>100</v>
      </c>
      <c r="M35" s="1336">
        <v>8943.9</v>
      </c>
      <c r="N35" s="1336">
        <f>+M35/M$35*100</f>
        <v>100</v>
      </c>
      <c r="O35" s="1333"/>
      <c r="P35" s="1287"/>
      <c r="R35" s="1337"/>
      <c r="S35" s="1337"/>
      <c r="T35" s="1337"/>
      <c r="U35" s="1337"/>
      <c r="V35" s="1288"/>
      <c r="W35" s="1288"/>
    </row>
    <row r="36" spans="1:23" ht="14.25" customHeight="1">
      <c r="A36" s="1283"/>
      <c r="B36" s="1290"/>
      <c r="C36" s="1338"/>
      <c r="D36" s="1053" t="s">
        <v>74</v>
      </c>
      <c r="E36" s="1339">
        <v>4314.8999999999996</v>
      </c>
      <c r="F36" s="1339">
        <f>+E36/E35*100</f>
        <v>47.884807457551872</v>
      </c>
      <c r="G36" s="1339">
        <v>4314.3999999999996</v>
      </c>
      <c r="H36" s="1339">
        <f>+G36/G35*100</f>
        <v>47.884041242605512</v>
      </c>
      <c r="I36" s="1339">
        <v>4279.1000000000004</v>
      </c>
      <c r="J36" s="1339">
        <f>+I36/I35*100</f>
        <v>47.749818668749654</v>
      </c>
      <c r="K36" s="1339">
        <v>4271.8999999999996</v>
      </c>
      <c r="L36" s="1339">
        <f>+K36/K35*100</f>
        <v>47.725927001754009</v>
      </c>
      <c r="M36" s="1340">
        <v>4266.8</v>
      </c>
      <c r="N36" s="1340">
        <f>+M36/M35*100</f>
        <v>47.70625789644339</v>
      </c>
      <c r="O36" s="1333"/>
      <c r="P36" s="1287"/>
      <c r="Q36" s="1341"/>
      <c r="R36" s="1337"/>
      <c r="S36" s="1337"/>
      <c r="T36" s="1337"/>
      <c r="U36" s="1337"/>
      <c r="V36" s="1288"/>
      <c r="W36" s="1288"/>
    </row>
    <row r="37" spans="1:23" ht="14.25" customHeight="1">
      <c r="A37" s="1283"/>
      <c r="B37" s="1290"/>
      <c r="C37" s="1053"/>
      <c r="D37" s="1053" t="s">
        <v>73</v>
      </c>
      <c r="E37" s="1339">
        <v>4696</v>
      </c>
      <c r="F37" s="1339">
        <f>+E37/E35*100</f>
        <v>52.114082787703921</v>
      </c>
      <c r="G37" s="1339">
        <v>4695.7</v>
      </c>
      <c r="H37" s="1339">
        <f>+G37/G35*100</f>
        <v>52.115958757394473</v>
      </c>
      <c r="I37" s="1339">
        <v>4682.3</v>
      </c>
      <c r="J37" s="1339">
        <f>+I37/I35*100</f>
        <v>52.249065446632827</v>
      </c>
      <c r="K37" s="1339">
        <v>4679</v>
      </c>
      <c r="L37" s="1339">
        <f>+K37/K35*100</f>
        <v>52.274072998245991</v>
      </c>
      <c r="M37" s="1340">
        <v>4677.1000000000004</v>
      </c>
      <c r="N37" s="1340">
        <f>+M37/M35*100</f>
        <v>52.293742103556617</v>
      </c>
      <c r="O37" s="1333"/>
      <c r="P37" s="1287"/>
      <c r="Q37" s="1341"/>
      <c r="R37" s="1337"/>
      <c r="S37" s="1337"/>
      <c r="T37" s="1337"/>
      <c r="U37" s="1337"/>
      <c r="V37" s="1288"/>
      <c r="W37" s="1288"/>
    </row>
    <row r="38" spans="1:23" s="1347" customFormat="1" ht="19.5" customHeight="1">
      <c r="A38" s="1342"/>
      <c r="B38" s="1343"/>
      <c r="C38" s="1082" t="s">
        <v>636</v>
      </c>
      <c r="D38" s="1053"/>
      <c r="E38" s="1344">
        <v>893.8</v>
      </c>
      <c r="F38" s="1344">
        <f>+E38/E$35*100</f>
        <v>9.9189879036732869</v>
      </c>
      <c r="G38" s="1344">
        <v>889.1</v>
      </c>
      <c r="H38" s="1344">
        <f>+G38/G$35*100</f>
        <v>9.8678150076025783</v>
      </c>
      <c r="I38" s="1344">
        <v>849.6</v>
      </c>
      <c r="J38" s="1344">
        <f>+I38/I$35*100</f>
        <v>9.4805557105395302</v>
      </c>
      <c r="K38" s="1344">
        <v>834.8</v>
      </c>
      <c r="L38" s="1344">
        <f>+K38/K$35*100</f>
        <v>9.3264364477315134</v>
      </c>
      <c r="M38" s="1345">
        <v>817.8</v>
      </c>
      <c r="N38" s="1345">
        <f>+M38/M$35*100</f>
        <v>9.1436621608023358</v>
      </c>
      <c r="O38" s="1333"/>
      <c r="P38" s="1346"/>
      <c r="R38" s="1337"/>
      <c r="S38" s="1337"/>
      <c r="T38" s="1337"/>
      <c r="U38" s="1337"/>
      <c r="V38" s="1348"/>
      <c r="W38" s="1348"/>
    </row>
    <row r="39" spans="1:23" s="1355" customFormat="1" ht="14.25" customHeight="1">
      <c r="A39" s="1349"/>
      <c r="B39" s="1350"/>
      <c r="C39" s="1351"/>
      <c r="D39" s="1057" t="s">
        <v>74</v>
      </c>
      <c r="E39" s="1352">
        <v>265</v>
      </c>
      <c r="F39" s="1352">
        <f>+E39/E38*100</f>
        <v>29.648690982322666</v>
      </c>
      <c r="G39" s="1352">
        <v>259.39999999999998</v>
      </c>
      <c r="H39" s="1352">
        <f>+G39/G38*100</f>
        <v>29.175570801934537</v>
      </c>
      <c r="I39" s="1352">
        <v>245.9</v>
      </c>
      <c r="J39" s="1352">
        <f>+I39/I38*100</f>
        <v>28.94303201506591</v>
      </c>
      <c r="K39" s="1352">
        <v>248</v>
      </c>
      <c r="L39" s="1352">
        <f>+K39/K38*100</f>
        <v>29.707714422616199</v>
      </c>
      <c r="M39" s="1353">
        <v>243</v>
      </c>
      <c r="N39" s="1353">
        <f>+M39/M38*100</f>
        <v>29.713866471019813</v>
      </c>
      <c r="O39" s="1311"/>
      <c r="P39" s="1354"/>
      <c r="R39" s="1356"/>
      <c r="S39" s="1356"/>
      <c r="T39" s="1356"/>
      <c r="U39" s="1356"/>
      <c r="V39" s="1357"/>
      <c r="W39" s="1357"/>
    </row>
    <row r="40" spans="1:23" s="1355" customFormat="1" ht="14.25" customHeight="1">
      <c r="A40" s="1349"/>
      <c r="B40" s="1350"/>
      <c r="C40" s="1351"/>
      <c r="D40" s="1057" t="s">
        <v>73</v>
      </c>
      <c r="E40" s="1352">
        <v>628.79999999999995</v>
      </c>
      <c r="F40" s="1352">
        <f>+E40/E38*100</f>
        <v>70.351309017677337</v>
      </c>
      <c r="G40" s="1352">
        <v>629.70000000000005</v>
      </c>
      <c r="H40" s="1352">
        <f>+G40/G38*100</f>
        <v>70.824429198065459</v>
      </c>
      <c r="I40" s="1352">
        <v>603.70000000000005</v>
      </c>
      <c r="J40" s="1352">
        <f>+I40/I38*100</f>
        <v>71.05696798493409</v>
      </c>
      <c r="K40" s="1352">
        <v>586.9</v>
      </c>
      <c r="L40" s="1352">
        <f>+K40/K38*100</f>
        <v>70.304264494489701</v>
      </c>
      <c r="M40" s="1353">
        <v>574.79999999999995</v>
      </c>
      <c r="N40" s="1353">
        <f>+M40/M38*100</f>
        <v>70.286133528980187</v>
      </c>
      <c r="O40" s="1311"/>
      <c r="P40" s="1354"/>
      <c r="Q40" s="1358"/>
      <c r="R40" s="1359"/>
      <c r="S40" s="1359"/>
      <c r="T40" s="1359"/>
      <c r="U40" s="1359"/>
      <c r="V40" s="1357"/>
      <c r="W40" s="1357"/>
    </row>
    <row r="41" spans="1:23" s="1347" customFormat="1" ht="19.5" customHeight="1">
      <c r="A41" s="1342"/>
      <c r="B41" s="1343"/>
      <c r="C41" s="1082" t="s">
        <v>637</v>
      </c>
      <c r="D41" s="1053"/>
      <c r="E41" s="1344">
        <v>2236.8000000000002</v>
      </c>
      <c r="F41" s="1344">
        <f>+E41/E$35*100</f>
        <v>24.822994118299857</v>
      </c>
      <c r="G41" s="1344">
        <v>2188.6999999999998</v>
      </c>
      <c r="H41" s="1344">
        <f>+G41/G$35*100</f>
        <v>24.291628283814827</v>
      </c>
      <c r="I41" s="1344">
        <v>2197.1999999999998</v>
      </c>
      <c r="J41" s="1344">
        <f>+I41/I$35*100</f>
        <v>24.518216816381184</v>
      </c>
      <c r="K41" s="1344">
        <v>2184.4</v>
      </c>
      <c r="L41" s="1344">
        <f>+K41/K$35*100</f>
        <v>24.404249851970196</v>
      </c>
      <c r="M41" s="1345">
        <v>2141.1999999999998</v>
      </c>
      <c r="N41" s="1345">
        <f>+M41/M$35*100</f>
        <v>23.940339225617461</v>
      </c>
      <c r="O41" s="1333"/>
      <c r="P41" s="1346"/>
      <c r="Q41" s="1360"/>
      <c r="R41" s="1361"/>
      <c r="S41" s="1362"/>
      <c r="T41" s="1363"/>
      <c r="U41" s="1364"/>
      <c r="V41" s="1348"/>
      <c r="W41" s="1348"/>
    </row>
    <row r="42" spans="1:23" s="1355" customFormat="1" ht="14.25" customHeight="1">
      <c r="A42" s="1349"/>
      <c r="B42" s="1350"/>
      <c r="C42" s="1351"/>
      <c r="D42" s="1057" t="s">
        <v>74</v>
      </c>
      <c r="E42" s="1352">
        <v>1111.2</v>
      </c>
      <c r="F42" s="1352">
        <f>+E42/E41*100</f>
        <v>49.678111587982833</v>
      </c>
      <c r="G42" s="1352">
        <v>1088.3</v>
      </c>
      <c r="H42" s="1352">
        <f>+G42/G41*100</f>
        <v>49.723580207429066</v>
      </c>
      <c r="I42" s="1352">
        <v>1075.5</v>
      </c>
      <c r="J42" s="1352">
        <f>+I42/I41*100</f>
        <v>48.948661933369749</v>
      </c>
      <c r="K42" s="1352">
        <v>1053.8</v>
      </c>
      <c r="L42" s="1352">
        <f>+K42/K41*100</f>
        <v>48.242080205090637</v>
      </c>
      <c r="M42" s="1353">
        <v>1034.5999999999999</v>
      </c>
      <c r="N42" s="1353">
        <f>+M42/M41*100</f>
        <v>48.318699794507751</v>
      </c>
      <c r="O42" s="1311"/>
      <c r="P42" s="1354"/>
      <c r="Q42" s="1365"/>
      <c r="R42" s="1361"/>
      <c r="S42" s="1362"/>
      <c r="T42" s="1363"/>
      <c r="U42" s="1348"/>
      <c r="V42" s="1357"/>
      <c r="W42" s="1357"/>
    </row>
    <row r="43" spans="1:23" s="1355" customFormat="1" ht="14.25" customHeight="1">
      <c r="A43" s="1349"/>
      <c r="B43" s="1350"/>
      <c r="C43" s="1351"/>
      <c r="D43" s="1057" t="s">
        <v>73</v>
      </c>
      <c r="E43" s="1352">
        <v>1125.5999999999999</v>
      </c>
      <c r="F43" s="1352">
        <f>+E43/E41*100</f>
        <v>50.321888412017159</v>
      </c>
      <c r="G43" s="1352">
        <v>1100.4000000000001</v>
      </c>
      <c r="H43" s="1352">
        <f>+G43/G41*100</f>
        <v>50.276419792570934</v>
      </c>
      <c r="I43" s="1352">
        <v>1121.7</v>
      </c>
      <c r="J43" s="1352">
        <f>+I43/I41*100</f>
        <v>51.051338066630258</v>
      </c>
      <c r="K43" s="1352">
        <v>1130.5999999999999</v>
      </c>
      <c r="L43" s="1352">
        <f>+K43/K41*100</f>
        <v>51.757919794909348</v>
      </c>
      <c r="M43" s="1353">
        <v>1106.5999999999999</v>
      </c>
      <c r="N43" s="1353">
        <f>+M43/M41*100</f>
        <v>51.681300205492242</v>
      </c>
      <c r="O43" s="1311"/>
      <c r="P43" s="1354"/>
      <c r="Q43" s="1366"/>
      <c r="R43" s="1361"/>
      <c r="S43" s="1362"/>
      <c r="T43" s="1363"/>
      <c r="U43" s="1348"/>
      <c r="V43" s="1357"/>
      <c r="W43" s="1357"/>
    </row>
    <row r="44" spans="1:23" s="1347" customFormat="1" ht="19.5" customHeight="1">
      <c r="A44" s="1342"/>
      <c r="B44" s="1343"/>
      <c r="C44" s="1082" t="s">
        <v>638</v>
      </c>
      <c r="D44" s="1053"/>
      <c r="E44" s="1344">
        <v>1106.3</v>
      </c>
      <c r="F44" s="1344">
        <f>+E44/E$35*100</f>
        <v>12.277216735101543</v>
      </c>
      <c r="G44" s="1344">
        <v>1091.3</v>
      </c>
      <c r="H44" s="1344">
        <f>+G44/G$35*100</f>
        <v>12.111963241251484</v>
      </c>
      <c r="I44" s="1344">
        <v>1107.3</v>
      </c>
      <c r="J44" s="1344">
        <f>+I44/I$35*100</f>
        <v>12.356190369915749</v>
      </c>
      <c r="K44" s="1344">
        <v>1114.5999999999999</v>
      </c>
      <c r="L44" s="1344">
        <f>+K44/K$35*100</f>
        <v>12.452379090370801</v>
      </c>
      <c r="M44" s="1345">
        <v>1066.8</v>
      </c>
      <c r="N44" s="1345">
        <f>+M44/M$35*100</f>
        <v>11.92768255459028</v>
      </c>
      <c r="O44" s="1333"/>
      <c r="P44" s="1346"/>
      <c r="Q44" s="1367"/>
      <c r="R44" s="1364"/>
      <c r="S44" s="1348"/>
      <c r="T44" s="1348"/>
      <c r="U44" s="1348"/>
      <c r="V44" s="1348"/>
      <c r="W44" s="1348"/>
    </row>
    <row r="45" spans="1:23" s="1355" customFormat="1" ht="14.25" customHeight="1">
      <c r="A45" s="1349"/>
      <c r="B45" s="1350"/>
      <c r="C45" s="1351"/>
      <c r="D45" s="1057" t="s">
        <v>74</v>
      </c>
      <c r="E45" s="1352">
        <v>640.29999999999995</v>
      </c>
      <c r="F45" s="1352">
        <f>+E45/E44*100</f>
        <v>57.877610051523099</v>
      </c>
      <c r="G45" s="1352">
        <v>635.9</v>
      </c>
      <c r="H45" s="1352">
        <f>+G45/G44*100</f>
        <v>58.269953266746086</v>
      </c>
      <c r="I45" s="1352">
        <v>636.20000000000005</v>
      </c>
      <c r="J45" s="1352">
        <f>+I45/I44*100</f>
        <v>57.455070893163565</v>
      </c>
      <c r="K45" s="1352">
        <v>639.5</v>
      </c>
      <c r="L45" s="1352">
        <f>+K45/K44*100</f>
        <v>57.374842993001977</v>
      </c>
      <c r="M45" s="1353">
        <v>610.20000000000005</v>
      </c>
      <c r="N45" s="1353">
        <f>+M45/M44*100</f>
        <v>57.199100112485944</v>
      </c>
      <c r="O45" s="1311"/>
      <c r="P45" s="1354"/>
      <c r="Q45" s="1366"/>
      <c r="R45" s="1368"/>
      <c r="S45" s="1357"/>
      <c r="T45" s="1357"/>
      <c r="U45" s="1357"/>
      <c r="V45" s="1357"/>
      <c r="W45" s="1357"/>
    </row>
    <row r="46" spans="1:23" s="1355" customFormat="1" ht="14.25" customHeight="1">
      <c r="A46" s="1349"/>
      <c r="B46" s="1350"/>
      <c r="C46" s="1351"/>
      <c r="D46" s="1057" t="s">
        <v>73</v>
      </c>
      <c r="E46" s="1352">
        <v>466</v>
      </c>
      <c r="F46" s="1352">
        <f>+E46/E44*100</f>
        <v>42.122389948476908</v>
      </c>
      <c r="G46" s="1352">
        <v>455.4</v>
      </c>
      <c r="H46" s="1352">
        <f>+G46/G44*100</f>
        <v>41.730046733253914</v>
      </c>
      <c r="I46" s="1352">
        <v>471.1</v>
      </c>
      <c r="J46" s="1352">
        <f>+I46/I44*100</f>
        <v>42.544929106836456</v>
      </c>
      <c r="K46" s="1352">
        <v>475.1</v>
      </c>
      <c r="L46" s="1352">
        <f>+K46/K44*100</f>
        <v>42.62515700699803</v>
      </c>
      <c r="M46" s="1353">
        <v>456.6</v>
      </c>
      <c r="N46" s="1353">
        <f>+M46/M44*100</f>
        <v>42.800899887514063</v>
      </c>
      <c r="O46" s="1311"/>
      <c r="P46" s="1354"/>
      <c r="R46" s="1368"/>
      <c r="S46" s="1357"/>
      <c r="T46" s="1357"/>
      <c r="U46" s="1357"/>
      <c r="V46" s="1357"/>
      <c r="W46" s="1357"/>
    </row>
    <row r="47" spans="1:23" s="1347" customFormat="1" ht="19.5" customHeight="1">
      <c r="A47" s="1342"/>
      <c r="B47" s="1343"/>
      <c r="C47" s="1082" t="s">
        <v>639</v>
      </c>
      <c r="D47" s="1053"/>
      <c r="E47" s="1344">
        <v>1841.4</v>
      </c>
      <c r="F47" s="1344">
        <f>+E47/E$35*100</f>
        <v>20.435023859727</v>
      </c>
      <c r="G47" s="1344">
        <v>1870.3</v>
      </c>
      <c r="H47" s="1344">
        <f>+G47/G$35*100</f>
        <v>20.757816228454733</v>
      </c>
      <c r="I47" s="1344">
        <v>1849.9</v>
      </c>
      <c r="J47" s="1344">
        <f>+I47/I$35*100</f>
        <v>20.642749539697597</v>
      </c>
      <c r="K47" s="1344">
        <v>1862.7</v>
      </c>
      <c r="L47" s="1344">
        <f>+K47/K$35*100</f>
        <v>20.81019785719872</v>
      </c>
      <c r="M47" s="1345">
        <v>1826.7</v>
      </c>
      <c r="N47" s="1345">
        <f>+M47/M$35*100</f>
        <v>20.423976117800962</v>
      </c>
      <c r="O47" s="1333"/>
      <c r="P47" s="1346"/>
      <c r="R47" s="1364"/>
      <c r="S47" s="1348"/>
      <c r="T47" s="1348"/>
      <c r="U47" s="1348"/>
      <c r="V47" s="1348"/>
      <c r="W47" s="1348"/>
    </row>
    <row r="48" spans="1:23" s="1355" customFormat="1" ht="14.25" customHeight="1">
      <c r="A48" s="1349"/>
      <c r="B48" s="1350"/>
      <c r="C48" s="1351"/>
      <c r="D48" s="1057" t="s">
        <v>74</v>
      </c>
      <c r="E48" s="1352">
        <v>974.4</v>
      </c>
      <c r="F48" s="1352">
        <f>+E48/E47*100</f>
        <v>52.916259367872264</v>
      </c>
      <c r="G48" s="1352">
        <v>1004.6</v>
      </c>
      <c r="H48" s="1352">
        <f>+G48/G47*100</f>
        <v>53.713308025450466</v>
      </c>
      <c r="I48" s="1352">
        <v>994.2</v>
      </c>
      <c r="J48" s="1352">
        <f>+I48/I47*100</f>
        <v>53.743445591653604</v>
      </c>
      <c r="K48" s="1352">
        <v>1004.8</v>
      </c>
      <c r="L48" s="1352">
        <f>+K48/K47*100</f>
        <v>53.943200730122932</v>
      </c>
      <c r="M48" s="1353">
        <v>983.8</v>
      </c>
      <c r="N48" s="1353">
        <f>+M48/M47*100</f>
        <v>53.856681447418843</v>
      </c>
      <c r="O48" s="1311"/>
      <c r="P48" s="1354"/>
      <c r="R48" s="1364"/>
      <c r="S48" s="1357"/>
      <c r="T48" s="1357"/>
      <c r="U48" s="1357"/>
      <c r="V48" s="1357"/>
      <c r="W48" s="1357"/>
    </row>
    <row r="49" spans="1:18" s="1355" customFormat="1" ht="14.25" customHeight="1">
      <c r="A49" s="1349"/>
      <c r="B49" s="1350"/>
      <c r="C49" s="1351"/>
      <c r="D49" s="1057" t="s">
        <v>73</v>
      </c>
      <c r="E49" s="1352">
        <v>866.9</v>
      </c>
      <c r="F49" s="1352">
        <f>+E49/E47*100</f>
        <v>47.078309981535782</v>
      </c>
      <c r="G49" s="1352">
        <v>865.7</v>
      </c>
      <c r="H49" s="1352">
        <f>+G49/G47*100</f>
        <v>46.286691974549541</v>
      </c>
      <c r="I49" s="1352">
        <v>855.7</v>
      </c>
      <c r="J49" s="1352">
        <f>+I49/I47*100</f>
        <v>46.256554408346396</v>
      </c>
      <c r="K49" s="1352">
        <v>857.8</v>
      </c>
      <c r="L49" s="1352">
        <f>+K49/K47*100</f>
        <v>46.051430718848977</v>
      </c>
      <c r="M49" s="1353">
        <v>842.8</v>
      </c>
      <c r="N49" s="1353">
        <f>+M49/M47*100</f>
        <v>46.137844199923357</v>
      </c>
      <c r="O49" s="1311"/>
      <c r="P49" s="1354"/>
      <c r="Q49" s="1366"/>
      <c r="R49" s="1360"/>
    </row>
    <row r="50" spans="1:18" s="1347" customFormat="1" ht="19.5" customHeight="1">
      <c r="A50" s="1342"/>
      <c r="B50" s="1343"/>
      <c r="C50" s="1082" t="s">
        <v>640</v>
      </c>
      <c r="D50" s="1053"/>
      <c r="E50" s="1344">
        <v>1614.8</v>
      </c>
      <c r="F50" s="1344">
        <f>+E50/E$35*100</f>
        <v>17.920319609366331</v>
      </c>
      <c r="G50" s="1344">
        <v>1624</v>
      </c>
      <c r="H50" s="1344">
        <f>+G50/G$35*100</f>
        <v>18.024217267288929</v>
      </c>
      <c r="I50" s="1344">
        <v>1644</v>
      </c>
      <c r="J50" s="1344">
        <f>+I50/I$35*100</f>
        <v>18.345143112202198</v>
      </c>
      <c r="K50" s="1344">
        <v>1654</v>
      </c>
      <c r="L50" s="1344">
        <f>+K50/K$35*100</f>
        <v>18.478588745265839</v>
      </c>
      <c r="M50" s="1345">
        <v>1720.8</v>
      </c>
      <c r="N50" s="1345">
        <f>+M50/M$35*100</f>
        <v>19.239928890081508</v>
      </c>
      <c r="O50" s="1333"/>
      <c r="P50" s="1346"/>
      <c r="Q50" s="1369"/>
    </row>
    <row r="51" spans="1:18" s="1355" customFormat="1" ht="14.25" customHeight="1">
      <c r="A51" s="1349"/>
      <c r="B51" s="1350"/>
      <c r="C51" s="1351"/>
      <c r="D51" s="1057" t="s">
        <v>74</v>
      </c>
      <c r="E51" s="1352">
        <v>778.2</v>
      </c>
      <c r="F51" s="1352">
        <f>+E51/E50*100</f>
        <v>48.191726529601191</v>
      </c>
      <c r="G51" s="1352">
        <v>776.6</v>
      </c>
      <c r="H51" s="1352">
        <f>+G51/G50*100</f>
        <v>47.820197044334975</v>
      </c>
      <c r="I51" s="1352">
        <v>804.1</v>
      </c>
      <c r="J51" s="1352">
        <f>+I51/I50*100</f>
        <v>48.911192214111928</v>
      </c>
      <c r="K51" s="1352">
        <v>809</v>
      </c>
      <c r="L51" s="1352">
        <f>+K51/K50*100</f>
        <v>48.911729141475213</v>
      </c>
      <c r="M51" s="1353">
        <v>848.6</v>
      </c>
      <c r="N51" s="1353">
        <f>+M51/M50*100</f>
        <v>49.314272431427248</v>
      </c>
      <c r="O51" s="1311"/>
      <c r="P51" s="1354"/>
    </row>
    <row r="52" spans="1:18" s="1355" customFormat="1" ht="14.25" customHeight="1">
      <c r="A52" s="1349"/>
      <c r="B52" s="1350"/>
      <c r="C52" s="1351"/>
      <c r="D52" s="1057" t="s">
        <v>73</v>
      </c>
      <c r="E52" s="1352">
        <v>836.5</v>
      </c>
      <c r="F52" s="1352">
        <f>+E52/E50*100</f>
        <v>51.802080753034431</v>
      </c>
      <c r="G52" s="1352">
        <v>847.4</v>
      </c>
      <c r="H52" s="1352">
        <f>+G52/G50*100</f>
        <v>52.179802955665025</v>
      </c>
      <c r="I52" s="1352">
        <v>839.8</v>
      </c>
      <c r="J52" s="1352">
        <f>+I52/I50*100</f>
        <v>51.082725060827251</v>
      </c>
      <c r="K52" s="1352">
        <v>844.9</v>
      </c>
      <c r="L52" s="1352">
        <f>+K52/K50*100</f>
        <v>51.08222490931076</v>
      </c>
      <c r="M52" s="1353">
        <v>872.1</v>
      </c>
      <c r="N52" s="1353">
        <f>+M52/M50*100</f>
        <v>50.679916317991633</v>
      </c>
      <c r="O52" s="1311"/>
      <c r="P52" s="1354"/>
      <c r="R52" s="1370"/>
    </row>
    <row r="53" spans="1:18" s="1347" customFormat="1" ht="19.5" customHeight="1">
      <c r="A53" s="1342"/>
      <c r="B53" s="1343"/>
      <c r="C53" s="1082" t="s">
        <v>641</v>
      </c>
      <c r="D53" s="1053"/>
      <c r="E53" s="1344">
        <v>1317.9</v>
      </c>
      <c r="F53" s="1344">
        <f>+E53/E$35*100</f>
        <v>14.625457773831984</v>
      </c>
      <c r="G53" s="1344">
        <v>1346.7</v>
      </c>
      <c r="H53" s="1344">
        <f>+G53/G$35*100</f>
        <v>14.946559971587442</v>
      </c>
      <c r="I53" s="1344">
        <v>1313.5</v>
      </c>
      <c r="J53" s="1344">
        <f>+I53/I$35*100</f>
        <v>14.65714445126374</v>
      </c>
      <c r="K53" s="1344">
        <v>1300.5</v>
      </c>
      <c r="L53" s="1344">
        <f>+K53/K$35*100</f>
        <v>14.529265213553943</v>
      </c>
      <c r="M53" s="1345">
        <v>1370.7</v>
      </c>
      <c r="N53" s="1345">
        <f>+M53/M$35*100</f>
        <v>15.325529131586894</v>
      </c>
      <c r="O53" s="1333"/>
      <c r="P53" s="1346"/>
      <c r="Q53" s="1360"/>
    </row>
    <row r="54" spans="1:18" s="1355" customFormat="1" ht="14.25" customHeight="1">
      <c r="A54" s="1349"/>
      <c r="B54" s="1350"/>
      <c r="C54" s="1351"/>
      <c r="D54" s="1057" t="s">
        <v>74</v>
      </c>
      <c r="E54" s="1352">
        <v>545.70000000000005</v>
      </c>
      <c r="F54" s="1352">
        <f>+E54/E53*100</f>
        <v>41.406783519235148</v>
      </c>
      <c r="G54" s="1352">
        <v>549.70000000000005</v>
      </c>
      <c r="H54" s="1352">
        <f>+G54/G53*100</f>
        <v>40.81829657681741</v>
      </c>
      <c r="I54" s="1352">
        <v>523.20000000000005</v>
      </c>
      <c r="J54" s="1352">
        <f>+I54/I53*100</f>
        <v>39.832508564902938</v>
      </c>
      <c r="K54" s="1352">
        <v>516.70000000000005</v>
      </c>
      <c r="L54" s="1352">
        <f>+K54/K53*100</f>
        <v>39.730872741253371</v>
      </c>
      <c r="M54" s="1353">
        <v>546.6</v>
      </c>
      <c r="N54" s="1353">
        <f>+M54/M53*100</f>
        <v>39.877434887283869</v>
      </c>
      <c r="O54" s="1311"/>
      <c r="P54" s="1354"/>
      <c r="Q54" s="1360"/>
    </row>
    <row r="55" spans="1:18" s="1355" customFormat="1" ht="14.25" customHeight="1">
      <c r="A55" s="1349"/>
      <c r="B55" s="1350"/>
      <c r="C55" s="1351"/>
      <c r="D55" s="1057" t="s">
        <v>73</v>
      </c>
      <c r="E55" s="1352">
        <v>772.2</v>
      </c>
      <c r="F55" s="1352">
        <f>+E55/E53*100</f>
        <v>58.593216480764852</v>
      </c>
      <c r="G55" s="1352">
        <v>797.1</v>
      </c>
      <c r="H55" s="1352">
        <f>+G55/G53*100</f>
        <v>59.189128981955896</v>
      </c>
      <c r="I55" s="1352">
        <v>790.2</v>
      </c>
      <c r="J55" s="1352">
        <f>+I55/I53*100</f>
        <v>60.159878188047209</v>
      </c>
      <c r="K55" s="1352">
        <v>783.8</v>
      </c>
      <c r="L55" s="1352">
        <f>+K55/K53*100</f>
        <v>60.269127258746636</v>
      </c>
      <c r="M55" s="1353">
        <v>824.2</v>
      </c>
      <c r="N55" s="1353">
        <f>+M55/M53*100</f>
        <v>60.129860655139709</v>
      </c>
      <c r="O55" s="1311"/>
      <c r="P55" s="1354"/>
      <c r="Q55" s="1360"/>
      <c r="R55" s="1355" t="s">
        <v>642</v>
      </c>
    </row>
    <row r="56" spans="1:18" ht="13.5" customHeight="1">
      <c r="A56" s="1283"/>
      <c r="B56" s="1371"/>
      <c r="C56" s="1372" t="s">
        <v>179</v>
      </c>
      <c r="D56" s="1304"/>
      <c r="E56" s="1291"/>
      <c r="F56" s="1373" t="s">
        <v>90</v>
      </c>
      <c r="G56" s="1374"/>
      <c r="H56" s="1374"/>
      <c r="I56" s="1375"/>
      <c r="J56" s="1374"/>
      <c r="K56" s="1374"/>
      <c r="L56" s="1374"/>
      <c r="M56" s="1374"/>
      <c r="N56" s="1374"/>
      <c r="O56" s="1311"/>
      <c r="P56" s="1287"/>
    </row>
    <row r="57" spans="1:18" ht="13.5" customHeight="1">
      <c r="A57" s="1283"/>
      <c r="B57" s="1061">
        <v>6</v>
      </c>
      <c r="C57" s="1541">
        <v>41609</v>
      </c>
      <c r="D57" s="1541"/>
      <c r="E57" s="1310"/>
      <c r="F57" s="1310"/>
      <c r="G57" s="1310"/>
      <c r="H57" s="1310"/>
      <c r="I57" s="1310"/>
      <c r="J57" s="1310"/>
      <c r="K57" s="1310"/>
      <c r="L57" s="1310"/>
      <c r="M57" s="1310"/>
      <c r="N57" s="1310"/>
      <c r="O57" s="1310"/>
      <c r="P57" s="1376"/>
    </row>
    <row r="58" spans="1:18">
      <c r="M58" s="1377"/>
      <c r="N58" s="1377"/>
    </row>
    <row r="59" spans="1:18">
      <c r="M59" s="1377"/>
      <c r="N59" s="1377"/>
    </row>
    <row r="60" spans="1:18">
      <c r="M60" s="1377"/>
      <c r="N60" s="1377"/>
    </row>
    <row r="61" spans="1:18">
      <c r="M61" s="1377"/>
      <c r="N61" s="1377"/>
    </row>
    <row r="62" spans="1:18">
      <c r="K62" s="1288"/>
      <c r="L62" s="1288"/>
      <c r="M62" s="1378"/>
      <c r="N62" s="1378"/>
      <c r="O62" s="1288"/>
    </row>
    <row r="63" spans="1:18">
      <c r="K63" s="1288"/>
      <c r="L63" s="1288"/>
      <c r="M63" s="1378"/>
      <c r="N63" s="1378"/>
      <c r="O63" s="1288"/>
    </row>
    <row r="64" spans="1:18">
      <c r="K64" s="1288"/>
      <c r="L64" s="1288"/>
      <c r="M64" s="1288"/>
      <c r="N64" s="1288"/>
      <c r="O64" s="1288"/>
    </row>
    <row r="65" spans="11:15">
      <c r="K65" s="1288"/>
      <c r="L65" s="1288"/>
      <c r="M65" s="1288"/>
      <c r="N65" s="1288"/>
      <c r="O65" s="1288"/>
    </row>
    <row r="66" spans="11:15">
      <c r="K66" s="1288"/>
      <c r="L66" s="1288"/>
      <c r="M66" s="1288"/>
      <c r="N66" s="1288"/>
      <c r="O66" s="1288"/>
    </row>
    <row r="67" spans="11:15">
      <c r="K67" s="1288"/>
      <c r="L67" s="1288"/>
      <c r="M67" s="1288"/>
      <c r="N67" s="1288"/>
      <c r="O67" s="1288"/>
    </row>
    <row r="68" spans="11:15" ht="8.25" customHeight="1">
      <c r="K68" s="1288"/>
      <c r="L68" s="1288"/>
      <c r="M68" s="1288"/>
      <c r="N68" s="1288"/>
      <c r="O68" s="1288"/>
    </row>
    <row r="69" spans="11:15">
      <c r="K69" s="1288"/>
      <c r="L69" s="1288"/>
      <c r="M69" s="1288"/>
      <c r="N69" s="1288"/>
      <c r="O69" s="1288"/>
    </row>
    <row r="70" spans="11:15" ht="9" customHeight="1">
      <c r="K70" s="1288"/>
      <c r="L70" s="1288"/>
      <c r="M70" s="1288"/>
      <c r="N70" s="1288"/>
      <c r="O70" s="1379"/>
    </row>
    <row r="71" spans="11:15" ht="8.25" customHeight="1">
      <c r="K71" s="1288"/>
      <c r="L71" s="1288"/>
      <c r="M71" s="1542"/>
      <c r="N71" s="1542"/>
      <c r="O71" s="1542"/>
    </row>
    <row r="72" spans="11:15" ht="9.75" customHeight="1">
      <c r="K72" s="1288"/>
      <c r="L72" s="1288"/>
      <c r="M72" s="1288"/>
      <c r="N72" s="1288"/>
      <c r="O72" s="1288"/>
    </row>
    <row r="73" spans="11:15">
      <c r="K73" s="1288"/>
      <c r="L73" s="1288"/>
      <c r="M73" s="1288"/>
      <c r="N73" s="1288"/>
      <c r="O73" s="1288"/>
    </row>
  </sheetData>
  <mergeCells count="12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7:D57"/>
    <mergeCell ref="M71:O71"/>
    <mergeCell ref="C31:D32"/>
    <mergeCell ref="E33:F33"/>
    <mergeCell ref="G33:H33"/>
    <mergeCell ref="I33:J33"/>
    <mergeCell ref="K33:L33"/>
    <mergeCell ref="M33:N33"/>
  </mergeCells>
  <conditionalFormatting sqref="E7:N7">
    <cfRule type="cellIs" dxfId="13" priority="2" operator="equal">
      <formula>"1.º trimestre"</formula>
    </cfRule>
  </conditionalFormatting>
  <conditionalFormatting sqref="E33:N33">
    <cfRule type="cellIs" dxfId="12" priority="1" operator="equal">
      <formula>"1.º trimestre"</formula>
    </cfRule>
  </conditionalFormatting>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F75"/>
  <sheetViews>
    <sheetView zoomScaleNormal="100" workbookViewId="0"/>
  </sheetViews>
  <sheetFormatPr defaultRowHeight="12.75"/>
  <cols>
    <col min="1" max="1" width="1" style="1127" customWidth="1"/>
    <col min="2" max="2" width="2.5703125" style="1127" customWidth="1"/>
    <col min="3" max="3" width="1" style="1127" customWidth="1"/>
    <col min="4" max="4" width="34" style="1127" customWidth="1"/>
    <col min="5" max="5" width="7.42578125" style="1127" customWidth="1"/>
    <col min="6" max="6" width="4.85546875" style="1127" customWidth="1"/>
    <col min="7" max="7" width="7.42578125" style="1127" customWidth="1"/>
    <col min="8" max="8" width="4.85546875" style="1127" customWidth="1"/>
    <col min="9" max="9" width="7.42578125" style="1127" customWidth="1"/>
    <col min="10" max="10" width="4.85546875" style="1127" customWidth="1"/>
    <col min="11" max="11" width="7.42578125" style="1127" customWidth="1"/>
    <col min="12" max="12" width="4.85546875" style="1127" customWidth="1"/>
    <col min="13" max="13" width="7.42578125" style="1127" customWidth="1"/>
    <col min="14" max="14" width="4.85546875" style="1127" customWidth="1"/>
    <col min="15" max="15" width="2.5703125" style="1127" customWidth="1"/>
    <col min="16" max="16" width="1" style="1127" customWidth="1"/>
    <col min="17" max="17" width="9.140625" style="1382" customWidth="1"/>
    <col min="18" max="19" width="9.140625" style="1128" customWidth="1"/>
    <col min="20" max="28" width="9.140625" style="1128"/>
    <col min="29" max="16384" width="9.140625" style="1127"/>
  </cols>
  <sheetData>
    <row r="1" spans="1:32" ht="13.5" customHeight="1">
      <c r="A1" s="1033"/>
      <c r="B1" s="1380"/>
      <c r="C1" s="1576" t="s">
        <v>397</v>
      </c>
      <c r="D1" s="1576"/>
      <c r="E1" s="1029"/>
      <c r="F1" s="1029"/>
      <c r="G1" s="1029"/>
      <c r="H1" s="1029"/>
      <c r="I1" s="1029"/>
      <c r="J1" s="1029"/>
      <c r="K1" s="1029"/>
      <c r="L1" s="1029"/>
      <c r="M1" s="1381"/>
      <c r="N1" s="1029"/>
      <c r="O1" s="1029"/>
      <c r="P1" s="1033"/>
    </row>
    <row r="2" spans="1:32" ht="9.75" customHeight="1">
      <c r="A2" s="1033"/>
      <c r="B2" s="1062"/>
      <c r="C2" s="1063"/>
      <c r="D2" s="1062"/>
      <c r="E2" s="1064"/>
      <c r="F2" s="1064"/>
      <c r="G2" s="1064"/>
      <c r="H2" s="1064"/>
      <c r="I2" s="1035"/>
      <c r="J2" s="1035"/>
      <c r="K2" s="1035"/>
      <c r="L2" s="1035"/>
      <c r="M2" s="1035"/>
      <c r="N2" s="1035"/>
      <c r="O2" s="1065"/>
      <c r="P2" s="1033"/>
    </row>
    <row r="3" spans="1:32" ht="9" customHeight="1" thickBot="1">
      <c r="A3" s="1033"/>
      <c r="B3" s="1029"/>
      <c r="C3" s="1051"/>
      <c r="D3" s="1029"/>
      <c r="E3" s="1029"/>
      <c r="F3" s="1029"/>
      <c r="G3" s="1029"/>
      <c r="H3" s="1029"/>
      <c r="I3" s="1029"/>
      <c r="J3" s="1029"/>
      <c r="K3" s="1029"/>
      <c r="L3" s="1029"/>
      <c r="M3" s="1577" t="s">
        <v>75</v>
      </c>
      <c r="N3" s="1577"/>
      <c r="O3" s="1066"/>
      <c r="P3" s="1033"/>
    </row>
    <row r="4" spans="1:32" s="1129" customFormat="1" ht="13.5" customHeight="1" thickBot="1">
      <c r="A4" s="1039"/>
      <c r="B4" s="1052"/>
      <c r="C4" s="1578" t="s">
        <v>180</v>
      </c>
      <c r="D4" s="1579"/>
      <c r="E4" s="1579"/>
      <c r="F4" s="1579"/>
      <c r="G4" s="1579"/>
      <c r="H4" s="1579"/>
      <c r="I4" s="1579"/>
      <c r="J4" s="1579"/>
      <c r="K4" s="1579"/>
      <c r="L4" s="1579"/>
      <c r="M4" s="1579"/>
      <c r="N4" s="1580"/>
      <c r="O4" s="1066"/>
      <c r="P4" s="1039"/>
      <c r="Q4" s="1382"/>
      <c r="R4" s="1128"/>
      <c r="S4" s="1128"/>
      <c r="T4" s="1128"/>
      <c r="U4" s="1128"/>
      <c r="V4" s="1128"/>
      <c r="W4" s="1128"/>
      <c r="X4" s="1128"/>
      <c r="Y4" s="1128"/>
      <c r="Z4" s="1128"/>
      <c r="AA4" s="1383"/>
      <c r="AB4" s="1383"/>
    </row>
    <row r="5" spans="1:32" ht="3.75" customHeight="1">
      <c r="A5" s="1033"/>
      <c r="B5" s="1029"/>
      <c r="C5" s="1581" t="s">
        <v>173</v>
      </c>
      <c r="D5" s="1582"/>
      <c r="E5" s="1029"/>
      <c r="F5" s="1067"/>
      <c r="G5" s="1067"/>
      <c r="H5" s="1067"/>
      <c r="I5" s="1067"/>
      <c r="J5" s="1067"/>
      <c r="K5" s="1029"/>
      <c r="L5" s="1067"/>
      <c r="M5" s="1067"/>
      <c r="N5" s="1067"/>
      <c r="O5" s="1066"/>
      <c r="P5" s="1033"/>
      <c r="AA5" s="1383"/>
      <c r="AB5" s="1383"/>
      <c r="AC5" s="1129"/>
      <c r="AD5" s="1129"/>
      <c r="AE5" s="1129"/>
      <c r="AF5" s="1129"/>
    </row>
    <row r="6" spans="1:32" ht="12.75" customHeight="1">
      <c r="A6" s="1033"/>
      <c r="B6" s="1029"/>
      <c r="C6" s="1582"/>
      <c r="D6" s="1582"/>
      <c r="E6" s="1131" t="s">
        <v>34</v>
      </c>
      <c r="F6" s="1132" t="s">
        <v>679</v>
      </c>
      <c r="G6" s="1131" t="s">
        <v>34</v>
      </c>
      <c r="H6" s="1132" t="s">
        <v>34</v>
      </c>
      <c r="I6" s="1133"/>
      <c r="J6" s="1132" t="s">
        <v>34</v>
      </c>
      <c r="K6" s="1134" t="s">
        <v>680</v>
      </c>
      <c r="L6" s="1135" t="s">
        <v>34</v>
      </c>
      <c r="M6" s="1135" t="s">
        <v>34</v>
      </c>
      <c r="N6" s="1136"/>
      <c r="O6" s="1066"/>
      <c r="P6" s="1033"/>
      <c r="Q6" s="1383"/>
      <c r="R6" s="1383"/>
      <c r="S6" s="1383"/>
      <c r="T6" s="1383"/>
    </row>
    <row r="7" spans="1:32">
      <c r="A7" s="1033"/>
      <c r="B7" s="1029"/>
      <c r="C7" s="1068"/>
      <c r="D7" s="1068"/>
      <c r="E7" s="1545" t="s">
        <v>697</v>
      </c>
      <c r="F7" s="1545"/>
      <c r="G7" s="1545" t="s">
        <v>698</v>
      </c>
      <c r="H7" s="1545"/>
      <c r="I7" s="1545" t="s">
        <v>699</v>
      </c>
      <c r="J7" s="1545"/>
      <c r="K7" s="1545" t="s">
        <v>700</v>
      </c>
      <c r="L7" s="1545"/>
      <c r="M7" s="1545" t="s">
        <v>697</v>
      </c>
      <c r="N7" s="1545"/>
      <c r="O7" s="1069"/>
      <c r="P7" s="1033"/>
      <c r="AA7" s="1383"/>
      <c r="AB7" s="1383"/>
      <c r="AC7" s="1129"/>
      <c r="AD7" s="1129"/>
      <c r="AE7" s="1129"/>
      <c r="AF7" s="1129"/>
    </row>
    <row r="8" spans="1:32" s="1137" customFormat="1" ht="16.5" customHeight="1">
      <c r="A8" s="1043"/>
      <c r="B8" s="1070"/>
      <c r="C8" s="1558" t="s">
        <v>13</v>
      </c>
      <c r="D8" s="1558"/>
      <c r="E8" s="1574">
        <v>4656.3</v>
      </c>
      <c r="F8" s="1574"/>
      <c r="G8" s="1574">
        <v>4531.8</v>
      </c>
      <c r="H8" s="1574"/>
      <c r="I8" s="1574">
        <v>4433.2</v>
      </c>
      <c r="J8" s="1574"/>
      <c r="K8" s="1574">
        <v>4505.6000000000004</v>
      </c>
      <c r="L8" s="1574"/>
      <c r="M8" s="1575">
        <v>4553.6000000000004</v>
      </c>
      <c r="N8" s="1575"/>
      <c r="O8" s="1071"/>
      <c r="P8" s="1043"/>
      <c r="Q8" s="1382"/>
      <c r="R8" s="1128"/>
      <c r="S8" s="1128"/>
      <c r="T8" s="1128"/>
      <c r="U8" s="1128"/>
      <c r="V8" s="1128"/>
      <c r="W8" s="1128"/>
      <c r="X8" s="1128"/>
      <c r="Y8" s="1128"/>
      <c r="Z8" s="1128"/>
      <c r="AA8" s="1384"/>
      <c r="AB8" s="1384"/>
      <c r="AC8" s="1141"/>
      <c r="AD8" s="1141"/>
      <c r="AE8" s="1141"/>
      <c r="AF8" s="1141"/>
    </row>
    <row r="9" spans="1:32" ht="12" customHeight="1">
      <c r="A9" s="1033"/>
      <c r="B9" s="1072"/>
      <c r="C9" s="1045" t="s">
        <v>74</v>
      </c>
      <c r="D9" s="1046"/>
      <c r="E9" s="1572">
        <v>2451.5</v>
      </c>
      <c r="F9" s="1572"/>
      <c r="G9" s="1572">
        <v>2391.1999999999998</v>
      </c>
      <c r="H9" s="1572"/>
      <c r="I9" s="1572">
        <v>2327.3000000000002</v>
      </c>
      <c r="J9" s="1572"/>
      <c r="K9" s="1572">
        <v>2360.5</v>
      </c>
      <c r="L9" s="1572"/>
      <c r="M9" s="1573">
        <v>2396.6999999999998</v>
      </c>
      <c r="N9" s="1573"/>
      <c r="O9" s="1069"/>
      <c r="P9" s="1033"/>
      <c r="Q9" s="1385"/>
      <c r="R9" s="1385"/>
      <c r="S9" s="1385"/>
    </row>
    <row r="10" spans="1:32" ht="12" customHeight="1">
      <c r="A10" s="1033"/>
      <c r="B10" s="1072"/>
      <c r="C10" s="1045" t="s">
        <v>73</v>
      </c>
      <c r="D10" s="1046"/>
      <c r="E10" s="1572">
        <v>2204.8000000000002</v>
      </c>
      <c r="F10" s="1572"/>
      <c r="G10" s="1572">
        <v>2140.6</v>
      </c>
      <c r="H10" s="1572"/>
      <c r="I10" s="1572">
        <v>2106</v>
      </c>
      <c r="J10" s="1572"/>
      <c r="K10" s="1572">
        <v>2145.1</v>
      </c>
      <c r="L10" s="1572"/>
      <c r="M10" s="1573">
        <v>2156.9</v>
      </c>
      <c r="N10" s="1573"/>
      <c r="O10" s="1069"/>
      <c r="P10" s="1033"/>
    </row>
    <row r="11" spans="1:32" ht="15.75" customHeight="1">
      <c r="A11" s="1033"/>
      <c r="B11" s="1072"/>
      <c r="C11" s="1045" t="s">
        <v>174</v>
      </c>
      <c r="D11" s="1046"/>
      <c r="E11" s="1572">
        <v>274</v>
      </c>
      <c r="F11" s="1572"/>
      <c r="G11" s="1572">
        <v>247.3</v>
      </c>
      <c r="H11" s="1572"/>
      <c r="I11" s="1572">
        <v>228.5</v>
      </c>
      <c r="J11" s="1572"/>
      <c r="K11" s="1572">
        <v>238.6</v>
      </c>
      <c r="L11" s="1572"/>
      <c r="M11" s="1573">
        <v>260.7</v>
      </c>
      <c r="N11" s="1573"/>
      <c r="O11" s="1069"/>
      <c r="P11" s="1033"/>
    </row>
    <row r="12" spans="1:32" ht="12" customHeight="1">
      <c r="A12" s="1033"/>
      <c r="B12" s="1072"/>
      <c r="C12" s="1045" t="s">
        <v>175</v>
      </c>
      <c r="D12" s="1046"/>
      <c r="E12" s="1547">
        <v>2356.8000000000002</v>
      </c>
      <c r="F12" s="1547"/>
      <c r="G12" s="1547">
        <v>2297.3000000000002</v>
      </c>
      <c r="H12" s="1547"/>
      <c r="I12" s="1547">
        <v>2251.3000000000002</v>
      </c>
      <c r="J12" s="1547"/>
      <c r="K12" s="1547">
        <v>2272.5</v>
      </c>
      <c r="L12" s="1547"/>
      <c r="M12" s="1550">
        <v>2298.8000000000002</v>
      </c>
      <c r="N12" s="1550"/>
      <c r="O12" s="1069"/>
      <c r="P12" s="1033"/>
    </row>
    <row r="13" spans="1:32" ht="12" customHeight="1">
      <c r="A13" s="1033"/>
      <c r="B13" s="1072"/>
      <c r="C13" s="1045" t="s">
        <v>176</v>
      </c>
      <c r="D13" s="1046"/>
      <c r="E13" s="1547">
        <v>2025.5</v>
      </c>
      <c r="F13" s="1547"/>
      <c r="G13" s="1547">
        <v>1987.2</v>
      </c>
      <c r="H13" s="1547"/>
      <c r="I13" s="1547">
        <v>1953.5</v>
      </c>
      <c r="J13" s="1547"/>
      <c r="K13" s="1547">
        <v>1994.5</v>
      </c>
      <c r="L13" s="1547"/>
      <c r="M13" s="1550">
        <v>1994.1</v>
      </c>
      <c r="N13" s="1550"/>
      <c r="O13" s="1069"/>
      <c r="P13" s="1033"/>
    </row>
    <row r="14" spans="1:32" ht="15.75" customHeight="1">
      <c r="A14" s="1033"/>
      <c r="B14" s="1072"/>
      <c r="C14" s="1045" t="s">
        <v>500</v>
      </c>
      <c r="D14" s="1046"/>
      <c r="E14" s="1572">
        <v>500.8</v>
      </c>
      <c r="F14" s="1572"/>
      <c r="G14" s="1572">
        <v>467.6</v>
      </c>
      <c r="H14" s="1572"/>
      <c r="I14" s="1572">
        <v>433.9</v>
      </c>
      <c r="J14" s="1572"/>
      <c r="K14" s="1572">
        <v>480.1</v>
      </c>
      <c r="L14" s="1572"/>
      <c r="M14" s="1573">
        <v>463.6</v>
      </c>
      <c r="N14" s="1573"/>
      <c r="O14" s="1069"/>
      <c r="P14" s="1033"/>
    </row>
    <row r="15" spans="1:32" ht="12" customHeight="1">
      <c r="A15" s="1033"/>
      <c r="B15" s="1072"/>
      <c r="C15" s="1045" t="s">
        <v>181</v>
      </c>
      <c r="D15" s="1046"/>
      <c r="E15" s="1547">
        <v>1185.5999999999999</v>
      </c>
      <c r="F15" s="1547"/>
      <c r="G15" s="1547">
        <v>1111.7</v>
      </c>
      <c r="H15" s="1547"/>
      <c r="I15" s="1547">
        <v>1100.7</v>
      </c>
      <c r="J15" s="1547"/>
      <c r="K15" s="1547">
        <v>1093.8</v>
      </c>
      <c r="L15" s="1547"/>
      <c r="M15" s="1550">
        <v>1083.3</v>
      </c>
      <c r="N15" s="1550"/>
      <c r="O15" s="1069"/>
      <c r="P15" s="1033"/>
      <c r="Q15" s="1386"/>
      <c r="R15" s="1386"/>
    </row>
    <row r="16" spans="1:32" ht="12" customHeight="1">
      <c r="A16" s="1033"/>
      <c r="B16" s="1072"/>
      <c r="C16" s="1045" t="s">
        <v>182</v>
      </c>
      <c r="D16" s="1046"/>
      <c r="E16" s="1547">
        <v>2969.9</v>
      </c>
      <c r="F16" s="1547"/>
      <c r="G16" s="1547">
        <v>2952.5</v>
      </c>
      <c r="H16" s="1547"/>
      <c r="I16" s="1547">
        <v>2898.7</v>
      </c>
      <c r="J16" s="1547"/>
      <c r="K16" s="1547">
        <v>2931.7</v>
      </c>
      <c r="L16" s="1547"/>
      <c r="M16" s="1550">
        <v>3006.7</v>
      </c>
      <c r="N16" s="1550"/>
      <c r="O16" s="1069"/>
      <c r="P16" s="1033"/>
    </row>
    <row r="17" spans="1:28" s="1142" customFormat="1" ht="15.75" customHeight="1">
      <c r="A17" s="1073"/>
      <c r="B17" s="1074"/>
      <c r="C17" s="1045" t="s">
        <v>183</v>
      </c>
      <c r="D17" s="1046"/>
      <c r="E17" s="1547">
        <v>3990.3</v>
      </c>
      <c r="F17" s="1547"/>
      <c r="G17" s="1547">
        <v>3886.2</v>
      </c>
      <c r="H17" s="1547"/>
      <c r="I17" s="1547">
        <v>3805</v>
      </c>
      <c r="J17" s="1547"/>
      <c r="K17" s="1547">
        <v>3853.8</v>
      </c>
      <c r="L17" s="1547"/>
      <c r="M17" s="1550">
        <v>3929.6</v>
      </c>
      <c r="N17" s="1550"/>
      <c r="O17" s="1075"/>
      <c r="P17" s="1073"/>
      <c r="Q17" s="1382"/>
      <c r="R17" s="1128"/>
      <c r="S17" s="1128"/>
      <c r="T17" s="1128"/>
      <c r="U17" s="1128"/>
      <c r="V17" s="1128"/>
      <c r="W17" s="1128"/>
      <c r="X17" s="1128"/>
      <c r="Y17" s="1128"/>
      <c r="Z17" s="1128"/>
      <c r="AA17" s="1387"/>
      <c r="AB17" s="1387"/>
    </row>
    <row r="18" spans="1:28" s="1142" customFormat="1" ht="12" customHeight="1">
      <c r="A18" s="1073"/>
      <c r="B18" s="1074"/>
      <c r="C18" s="1045" t="s">
        <v>184</v>
      </c>
      <c r="D18" s="1046"/>
      <c r="E18" s="1547">
        <v>665.9</v>
      </c>
      <c r="F18" s="1547"/>
      <c r="G18" s="1547">
        <v>645.6</v>
      </c>
      <c r="H18" s="1547"/>
      <c r="I18" s="1547">
        <v>628.29999999999995</v>
      </c>
      <c r="J18" s="1547"/>
      <c r="K18" s="1547">
        <v>651.79999999999995</v>
      </c>
      <c r="L18" s="1547"/>
      <c r="M18" s="1550">
        <v>624</v>
      </c>
      <c r="N18" s="1550"/>
      <c r="O18" s="1075"/>
      <c r="P18" s="1073"/>
      <c r="Q18" s="1382"/>
      <c r="R18" s="1128"/>
      <c r="S18" s="1128"/>
      <c r="T18" s="1128"/>
      <c r="U18" s="1128"/>
      <c r="V18" s="1128"/>
      <c r="W18" s="1128"/>
      <c r="X18" s="1128"/>
      <c r="Y18" s="1128"/>
      <c r="Z18" s="1128"/>
      <c r="AA18" s="1387"/>
      <c r="AB18" s="1387"/>
    </row>
    <row r="19" spans="1:28" ht="15.75" customHeight="1">
      <c r="A19" s="1033"/>
      <c r="B19" s="1072"/>
      <c r="C19" s="1045" t="s">
        <v>185</v>
      </c>
      <c r="D19" s="1046"/>
      <c r="E19" s="1547">
        <v>3644.3</v>
      </c>
      <c r="F19" s="1547"/>
      <c r="G19" s="1547">
        <v>3538.2</v>
      </c>
      <c r="H19" s="1547"/>
      <c r="I19" s="1547">
        <v>3482.5</v>
      </c>
      <c r="J19" s="1547"/>
      <c r="K19" s="1547">
        <v>3523.1</v>
      </c>
      <c r="L19" s="1547"/>
      <c r="M19" s="1550">
        <v>3551.6</v>
      </c>
      <c r="N19" s="1550"/>
      <c r="O19" s="1069"/>
      <c r="P19" s="1033"/>
      <c r="R19" s="1386"/>
      <c r="S19" s="1386"/>
    </row>
    <row r="20" spans="1:28" ht="12" customHeight="1">
      <c r="A20" s="1033"/>
      <c r="B20" s="1072"/>
      <c r="C20" s="1076"/>
      <c r="D20" s="1280" t="s">
        <v>186</v>
      </c>
      <c r="E20" s="1547">
        <v>2868.6</v>
      </c>
      <c r="F20" s="1547"/>
      <c r="G20" s="1547">
        <v>2816.8</v>
      </c>
      <c r="H20" s="1547"/>
      <c r="I20" s="1547">
        <v>2745.4</v>
      </c>
      <c r="J20" s="1547"/>
      <c r="K20" s="1547">
        <v>2754.8</v>
      </c>
      <c r="L20" s="1547"/>
      <c r="M20" s="1550">
        <v>2780.1</v>
      </c>
      <c r="N20" s="1550"/>
      <c r="O20" s="1069"/>
      <c r="P20" s="1033"/>
      <c r="R20" s="1388"/>
      <c r="S20" s="1388"/>
    </row>
    <row r="21" spans="1:28" ht="12" customHeight="1">
      <c r="A21" s="1033"/>
      <c r="B21" s="1072"/>
      <c r="C21" s="1076"/>
      <c r="D21" s="1280" t="s">
        <v>187</v>
      </c>
      <c r="E21" s="1547">
        <v>639</v>
      </c>
      <c r="F21" s="1547"/>
      <c r="G21" s="1547">
        <v>585</v>
      </c>
      <c r="H21" s="1547"/>
      <c r="I21" s="1547">
        <v>599.6</v>
      </c>
      <c r="J21" s="1547"/>
      <c r="K21" s="1547">
        <v>636.70000000000005</v>
      </c>
      <c r="L21" s="1547"/>
      <c r="M21" s="1550">
        <v>645.5</v>
      </c>
      <c r="N21" s="1550"/>
      <c r="O21" s="1069"/>
      <c r="P21" s="1033"/>
    </row>
    <row r="22" spans="1:28" ht="12" customHeight="1">
      <c r="A22" s="1033"/>
      <c r="B22" s="1072"/>
      <c r="C22" s="1076"/>
      <c r="D22" s="1280" t="s">
        <v>142</v>
      </c>
      <c r="E22" s="1547">
        <v>136.6</v>
      </c>
      <c r="F22" s="1547"/>
      <c r="G22" s="1547">
        <v>136.5</v>
      </c>
      <c r="H22" s="1547"/>
      <c r="I22" s="1547">
        <v>137.4</v>
      </c>
      <c r="J22" s="1547"/>
      <c r="K22" s="1547">
        <v>131.69999999999999</v>
      </c>
      <c r="L22" s="1547"/>
      <c r="M22" s="1550">
        <v>126</v>
      </c>
      <c r="N22" s="1550"/>
      <c r="O22" s="1069"/>
      <c r="P22" s="1033"/>
    </row>
    <row r="23" spans="1:28" ht="12" customHeight="1">
      <c r="A23" s="1033"/>
      <c r="B23" s="1072"/>
      <c r="C23" s="1045" t="s">
        <v>188</v>
      </c>
      <c r="D23" s="1046"/>
      <c r="E23" s="1547">
        <v>981.3</v>
      </c>
      <c r="F23" s="1547"/>
      <c r="G23" s="1547">
        <v>965.4</v>
      </c>
      <c r="H23" s="1547"/>
      <c r="I23" s="1547">
        <v>924</v>
      </c>
      <c r="J23" s="1547"/>
      <c r="K23" s="1547">
        <v>951.4</v>
      </c>
      <c r="L23" s="1547"/>
      <c r="M23" s="1550">
        <v>968.5</v>
      </c>
      <c r="N23" s="1550"/>
      <c r="O23" s="1069"/>
      <c r="P23" s="1033"/>
    </row>
    <row r="24" spans="1:28" ht="12" customHeight="1">
      <c r="A24" s="1033"/>
      <c r="B24" s="1072"/>
      <c r="C24" s="1045" t="s">
        <v>142</v>
      </c>
      <c r="D24" s="1046"/>
      <c r="E24" s="1547">
        <v>30.7</v>
      </c>
      <c r="F24" s="1547"/>
      <c r="G24" s="1547">
        <v>28.2</v>
      </c>
      <c r="H24" s="1547"/>
      <c r="I24" s="1547">
        <v>26.8</v>
      </c>
      <c r="J24" s="1547"/>
      <c r="K24" s="1547">
        <v>31.1</v>
      </c>
      <c r="L24" s="1547"/>
      <c r="M24" s="1550">
        <v>33.6</v>
      </c>
      <c r="N24" s="1550"/>
      <c r="O24" s="1069"/>
      <c r="P24" s="1033"/>
    </row>
    <row r="25" spans="1:28" ht="16.5" customHeight="1">
      <c r="A25" s="1033"/>
      <c r="B25" s="1072"/>
      <c r="C25" s="1077" t="s">
        <v>189</v>
      </c>
      <c r="D25" s="1053"/>
      <c r="E25" s="1546"/>
      <c r="F25" s="1546"/>
      <c r="G25" s="1546"/>
      <c r="H25" s="1546"/>
      <c r="I25" s="1546"/>
      <c r="J25" s="1546"/>
      <c r="K25" s="1546"/>
      <c r="L25" s="1546"/>
      <c r="M25" s="1548"/>
      <c r="N25" s="1548"/>
      <c r="O25" s="1069"/>
      <c r="P25" s="1033"/>
    </row>
    <row r="26" spans="1:28" s="1138" customFormat="1" ht="13.5" customHeight="1">
      <c r="A26" s="1054"/>
      <c r="B26" s="1569" t="s">
        <v>190</v>
      </c>
      <c r="C26" s="1569"/>
      <c r="D26" s="1569"/>
      <c r="E26" s="1570">
        <v>62</v>
      </c>
      <c r="F26" s="1570"/>
      <c r="G26" s="1570">
        <v>60.5</v>
      </c>
      <c r="H26" s="1570"/>
      <c r="I26" s="1570">
        <v>59.7</v>
      </c>
      <c r="J26" s="1570"/>
      <c r="K26" s="1570">
        <v>60.8</v>
      </c>
      <c r="L26" s="1570"/>
      <c r="M26" s="1571">
        <v>61.6</v>
      </c>
      <c r="N26" s="1571"/>
      <c r="O26" s="1078"/>
      <c r="P26" s="1054"/>
      <c r="Q26" s="1382"/>
      <c r="R26" s="1128"/>
      <c r="S26" s="1128"/>
      <c r="T26" s="1128"/>
      <c r="U26" s="1128"/>
      <c r="V26" s="1128"/>
      <c r="W26" s="1128"/>
      <c r="X26" s="1128"/>
      <c r="Y26" s="1128"/>
      <c r="Z26" s="1128"/>
      <c r="AA26" s="1389"/>
      <c r="AB26" s="1389"/>
    </row>
    <row r="27" spans="1:28" ht="12" customHeight="1">
      <c r="A27" s="1033"/>
      <c r="B27" s="1072"/>
      <c r="C27" s="1053"/>
      <c r="D27" s="1280" t="s">
        <v>74</v>
      </c>
      <c r="E27" s="1546">
        <v>65</v>
      </c>
      <c r="F27" s="1546"/>
      <c r="G27" s="1546">
        <v>63.6</v>
      </c>
      <c r="H27" s="1546"/>
      <c r="I27" s="1546">
        <v>62.5</v>
      </c>
      <c r="J27" s="1546"/>
      <c r="K27" s="1546">
        <v>63.7</v>
      </c>
      <c r="L27" s="1546"/>
      <c r="M27" s="1548">
        <v>64.7</v>
      </c>
      <c r="N27" s="1548"/>
      <c r="O27" s="1069"/>
      <c r="P27" s="1033"/>
    </row>
    <row r="28" spans="1:28" ht="12" customHeight="1">
      <c r="A28" s="1033"/>
      <c r="B28" s="1072"/>
      <c r="C28" s="1053"/>
      <c r="D28" s="1280" t="s">
        <v>73</v>
      </c>
      <c r="E28" s="1546">
        <v>59</v>
      </c>
      <c r="F28" s="1546"/>
      <c r="G28" s="1546">
        <v>57.4</v>
      </c>
      <c r="H28" s="1546"/>
      <c r="I28" s="1546">
        <v>57.1</v>
      </c>
      <c r="J28" s="1546"/>
      <c r="K28" s="1546">
        <v>58</v>
      </c>
      <c r="L28" s="1546"/>
      <c r="M28" s="1548">
        <v>58.6</v>
      </c>
      <c r="N28" s="1548"/>
      <c r="O28" s="1069"/>
      <c r="P28" s="1033"/>
    </row>
    <row r="29" spans="1:28" s="1138" customFormat="1" ht="14.25" customHeight="1">
      <c r="A29" s="1054"/>
      <c r="B29" s="1569" t="s">
        <v>174</v>
      </c>
      <c r="C29" s="1569"/>
      <c r="D29" s="1569"/>
      <c r="E29" s="1570">
        <v>24.3</v>
      </c>
      <c r="F29" s="1570"/>
      <c r="G29" s="1570">
        <v>22.1</v>
      </c>
      <c r="H29" s="1570"/>
      <c r="I29" s="1570">
        <v>20.7</v>
      </c>
      <c r="J29" s="1570"/>
      <c r="K29" s="1570">
        <v>21.7</v>
      </c>
      <c r="L29" s="1570"/>
      <c r="M29" s="1571">
        <v>23.9</v>
      </c>
      <c r="N29" s="1571"/>
      <c r="O29" s="1078"/>
      <c r="P29" s="1054"/>
      <c r="Q29" s="1382"/>
      <c r="R29" s="1128"/>
      <c r="S29" s="1128"/>
      <c r="T29" s="1128"/>
      <c r="U29" s="1128"/>
      <c r="V29" s="1128"/>
      <c r="W29" s="1128"/>
      <c r="X29" s="1128"/>
      <c r="Y29" s="1128"/>
      <c r="Z29" s="1128"/>
      <c r="AA29" s="1389"/>
      <c r="AB29" s="1389"/>
    </row>
    <row r="30" spans="1:28" ht="12" customHeight="1">
      <c r="A30" s="1033"/>
      <c r="B30" s="1072"/>
      <c r="C30" s="1053"/>
      <c r="D30" s="1280" t="s">
        <v>74</v>
      </c>
      <c r="E30" s="1546">
        <v>26.6</v>
      </c>
      <c r="F30" s="1546"/>
      <c r="G30" s="1546">
        <v>24.1</v>
      </c>
      <c r="H30" s="1546"/>
      <c r="I30" s="1546">
        <v>22.7</v>
      </c>
      <c r="J30" s="1546"/>
      <c r="K30" s="1546">
        <v>23.5</v>
      </c>
      <c r="L30" s="1546"/>
      <c r="M30" s="1548">
        <v>24.5</v>
      </c>
      <c r="N30" s="1548"/>
      <c r="O30" s="1069"/>
      <c r="P30" s="1033"/>
    </row>
    <row r="31" spans="1:28" ht="12" customHeight="1">
      <c r="A31" s="1033"/>
      <c r="B31" s="1072"/>
      <c r="C31" s="1053"/>
      <c r="D31" s="1280" t="s">
        <v>73</v>
      </c>
      <c r="E31" s="1546">
        <v>22</v>
      </c>
      <c r="F31" s="1546"/>
      <c r="G31" s="1546">
        <v>20</v>
      </c>
      <c r="H31" s="1546"/>
      <c r="I31" s="1546">
        <v>18.600000000000001</v>
      </c>
      <c r="J31" s="1546"/>
      <c r="K31" s="1546">
        <v>19.899999999999999</v>
      </c>
      <c r="L31" s="1546"/>
      <c r="M31" s="1548">
        <v>23.2</v>
      </c>
      <c r="N31" s="1548"/>
      <c r="O31" s="1069"/>
      <c r="P31" s="1033"/>
    </row>
    <row r="32" spans="1:28" s="1138" customFormat="1" ht="14.25" customHeight="1">
      <c r="A32" s="1054"/>
      <c r="B32" s="1569" t="s">
        <v>191</v>
      </c>
      <c r="C32" s="1569"/>
      <c r="D32" s="1569"/>
      <c r="E32" s="1570">
        <v>46.9</v>
      </c>
      <c r="F32" s="1570"/>
      <c r="G32" s="1570">
        <v>45.5</v>
      </c>
      <c r="H32" s="1570"/>
      <c r="I32" s="1570">
        <v>45.4</v>
      </c>
      <c r="J32" s="1570"/>
      <c r="K32" s="1570">
        <v>46.8</v>
      </c>
      <c r="L32" s="1570"/>
      <c r="M32" s="1571">
        <v>46.9</v>
      </c>
      <c r="N32" s="1571"/>
      <c r="O32" s="1078"/>
      <c r="P32" s="1054"/>
      <c r="Q32" s="1382"/>
      <c r="R32" s="1128"/>
      <c r="S32" s="1128"/>
      <c r="T32" s="1128"/>
      <c r="U32" s="1128"/>
      <c r="V32" s="1128"/>
      <c r="W32" s="1128"/>
      <c r="X32" s="1128"/>
      <c r="Y32" s="1128"/>
      <c r="Z32" s="1128"/>
      <c r="AA32" s="1389"/>
      <c r="AB32" s="1389"/>
    </row>
    <row r="33" spans="1:28" ht="12" customHeight="1">
      <c r="A33" s="1033"/>
      <c r="B33" s="1072"/>
      <c r="C33" s="1053"/>
      <c r="D33" s="1280" t="s">
        <v>74</v>
      </c>
      <c r="E33" s="1546">
        <v>51.4</v>
      </c>
      <c r="F33" s="1546"/>
      <c r="G33" s="1546">
        <v>50.1</v>
      </c>
      <c r="H33" s="1546"/>
      <c r="I33" s="1546">
        <v>51.4</v>
      </c>
      <c r="J33" s="1546"/>
      <c r="K33" s="1546">
        <v>53.2</v>
      </c>
      <c r="L33" s="1546"/>
      <c r="M33" s="1548">
        <v>54</v>
      </c>
      <c r="N33" s="1548"/>
      <c r="O33" s="1069"/>
      <c r="P33" s="1033"/>
    </row>
    <row r="34" spans="1:28" ht="12" customHeight="1">
      <c r="A34" s="1033"/>
      <c r="B34" s="1072"/>
      <c r="C34" s="1053"/>
      <c r="D34" s="1280" t="s">
        <v>73</v>
      </c>
      <c r="E34" s="1546">
        <v>42.8</v>
      </c>
      <c r="F34" s="1546"/>
      <c r="G34" s="1546">
        <v>41.3</v>
      </c>
      <c r="H34" s="1546"/>
      <c r="I34" s="1546">
        <v>40</v>
      </c>
      <c r="J34" s="1546"/>
      <c r="K34" s="1546">
        <v>41.1</v>
      </c>
      <c r="L34" s="1546"/>
      <c r="M34" s="1548">
        <v>40.5</v>
      </c>
      <c r="N34" s="1548"/>
      <c r="O34" s="1069"/>
      <c r="P34" s="1033"/>
    </row>
    <row r="35" spans="1:28" ht="15.75" customHeight="1">
      <c r="A35" s="1033"/>
      <c r="B35" s="1072"/>
      <c r="C35" s="1567" t="s">
        <v>192</v>
      </c>
      <c r="D35" s="1567"/>
      <c r="E35" s="1568">
        <v>0</v>
      </c>
      <c r="F35" s="1568"/>
      <c r="G35" s="1568">
        <v>0</v>
      </c>
      <c r="H35" s="1568"/>
      <c r="I35" s="1568">
        <v>0</v>
      </c>
      <c r="J35" s="1568"/>
      <c r="K35" s="1568">
        <v>0</v>
      </c>
      <c r="L35" s="1568"/>
      <c r="M35" s="1566">
        <v>0</v>
      </c>
      <c r="N35" s="1566"/>
      <c r="O35" s="1069"/>
      <c r="P35" s="1033"/>
    </row>
    <row r="36" spans="1:28" ht="12" customHeight="1">
      <c r="A36" s="1033"/>
      <c r="B36" s="1072"/>
      <c r="C36" s="1563" t="s">
        <v>190</v>
      </c>
      <c r="D36" s="1563"/>
      <c r="E36" s="1564">
        <v>-6</v>
      </c>
      <c r="F36" s="1564"/>
      <c r="G36" s="1564">
        <v>-6.2000000000000028</v>
      </c>
      <c r="H36" s="1564"/>
      <c r="I36" s="1564">
        <v>-5.3999999999999986</v>
      </c>
      <c r="J36" s="1564"/>
      <c r="K36" s="1564">
        <v>-5.7000000000000028</v>
      </c>
      <c r="L36" s="1564"/>
      <c r="M36" s="1565">
        <v>-6.1000000000000014</v>
      </c>
      <c r="N36" s="1565"/>
      <c r="O36" s="1069"/>
      <c r="P36" s="1033"/>
    </row>
    <row r="37" spans="1:28" ht="12" customHeight="1">
      <c r="A37" s="1033"/>
      <c r="B37" s="1072"/>
      <c r="C37" s="1563" t="s">
        <v>174</v>
      </c>
      <c r="D37" s="1563"/>
      <c r="E37" s="1564">
        <v>-4.6000000000000014</v>
      </c>
      <c r="F37" s="1564"/>
      <c r="G37" s="1564">
        <v>-4.1000000000000014</v>
      </c>
      <c r="H37" s="1564"/>
      <c r="I37" s="1564">
        <v>-4.0999999999999979</v>
      </c>
      <c r="J37" s="1564"/>
      <c r="K37" s="1564">
        <v>-3.6000000000000014</v>
      </c>
      <c r="L37" s="1564"/>
      <c r="M37" s="1565">
        <v>-1.3000000000000007</v>
      </c>
      <c r="N37" s="1565"/>
      <c r="O37" s="1069"/>
      <c r="P37" s="1033"/>
    </row>
    <row r="38" spans="1:28" ht="12" customHeight="1">
      <c r="A38" s="1033"/>
      <c r="B38" s="1072"/>
      <c r="C38" s="1563" t="s">
        <v>191</v>
      </c>
      <c r="D38" s="1563"/>
      <c r="E38" s="1564">
        <v>-8.6000000000000014</v>
      </c>
      <c r="F38" s="1564"/>
      <c r="G38" s="1564">
        <v>-8.8000000000000043</v>
      </c>
      <c r="H38" s="1564"/>
      <c r="I38" s="1564">
        <v>-11.399999999999999</v>
      </c>
      <c r="J38" s="1564"/>
      <c r="K38" s="1564">
        <v>-12.100000000000001</v>
      </c>
      <c r="L38" s="1564"/>
      <c r="M38" s="1565">
        <v>-13.5</v>
      </c>
      <c r="N38" s="1565"/>
      <c r="O38" s="1069"/>
      <c r="P38" s="1033"/>
    </row>
    <row r="39" spans="1:28" ht="12.75" customHeight="1" thickBot="1">
      <c r="A39" s="1033"/>
      <c r="B39" s="1072"/>
      <c r="C39" s="1280"/>
      <c r="D39" s="1280"/>
      <c r="E39" s="1079"/>
      <c r="F39" s="1079"/>
      <c r="G39" s="1079"/>
      <c r="H39" s="1079"/>
      <c r="I39" s="1079"/>
      <c r="J39" s="1079"/>
      <c r="K39" s="1079"/>
      <c r="L39" s="1079"/>
      <c r="M39" s="1080"/>
      <c r="N39" s="1080"/>
      <c r="O39" s="1069"/>
      <c r="P39" s="1033"/>
    </row>
    <row r="40" spans="1:28" s="1129" customFormat="1" ht="13.5" customHeight="1" thickBot="1">
      <c r="A40" s="1039"/>
      <c r="B40" s="1052"/>
      <c r="C40" s="1390" t="s">
        <v>643</v>
      </c>
      <c r="D40" s="1391"/>
      <c r="E40" s="1391"/>
      <c r="F40" s="1391"/>
      <c r="G40" s="1391"/>
      <c r="H40" s="1391"/>
      <c r="I40" s="1391"/>
      <c r="J40" s="1391"/>
      <c r="K40" s="1391"/>
      <c r="L40" s="1391"/>
      <c r="M40" s="1391"/>
      <c r="N40" s="1392"/>
      <c r="O40" s="1069"/>
      <c r="P40" s="1033"/>
      <c r="Q40" s="1393"/>
      <c r="R40" s="1383"/>
      <c r="S40" s="1383"/>
      <c r="T40" s="1383"/>
      <c r="U40" s="1383"/>
      <c r="V40" s="1383"/>
      <c r="W40" s="1383"/>
      <c r="X40" s="1383"/>
      <c r="Y40" s="1383"/>
      <c r="Z40" s="1383"/>
      <c r="AA40" s="1383"/>
      <c r="AB40" s="1383"/>
    </row>
    <row r="41" spans="1:28" ht="3.75" customHeight="1">
      <c r="A41" s="1033"/>
      <c r="B41" s="1029"/>
      <c r="C41" s="1561" t="s">
        <v>177</v>
      </c>
      <c r="D41" s="1562"/>
      <c r="E41" s="1032"/>
      <c r="F41" s="1067"/>
      <c r="G41" s="1067"/>
      <c r="H41" s="1067"/>
      <c r="I41" s="1067"/>
      <c r="J41" s="1067"/>
      <c r="K41" s="1037"/>
      <c r="L41" s="1067"/>
      <c r="M41" s="1067"/>
      <c r="N41" s="1067"/>
      <c r="O41" s="1069"/>
      <c r="P41" s="1033"/>
    </row>
    <row r="42" spans="1:28" s="1142" customFormat="1" ht="12.75" customHeight="1">
      <c r="A42" s="1073"/>
      <c r="B42" s="1046"/>
      <c r="C42" s="1562"/>
      <c r="D42" s="1562"/>
      <c r="E42" s="1131" t="s">
        <v>34</v>
      </c>
      <c r="F42" s="1132" t="s">
        <v>679</v>
      </c>
      <c r="G42" s="1131" t="s">
        <v>34</v>
      </c>
      <c r="H42" s="1132" t="s">
        <v>34</v>
      </c>
      <c r="I42" s="1133"/>
      <c r="J42" s="1132" t="s">
        <v>34</v>
      </c>
      <c r="K42" s="1134" t="s">
        <v>680</v>
      </c>
      <c r="L42" s="1135" t="s">
        <v>34</v>
      </c>
      <c r="M42" s="1135" t="s">
        <v>34</v>
      </c>
      <c r="N42" s="1136"/>
      <c r="O42" s="1075"/>
      <c r="P42" s="1073"/>
      <c r="Q42" s="1387"/>
      <c r="R42" s="1387"/>
      <c r="S42" s="1387"/>
      <c r="T42" s="1387"/>
      <c r="U42" s="1387"/>
      <c r="V42" s="1387"/>
      <c r="W42" s="1387"/>
      <c r="X42" s="1387"/>
      <c r="Y42" s="1387"/>
      <c r="Z42" s="1387"/>
      <c r="AA42" s="1387"/>
      <c r="AB42" s="1387"/>
    </row>
    <row r="43" spans="1:28" ht="12.75" customHeight="1">
      <c r="A43" s="1033"/>
      <c r="B43" s="1029"/>
      <c r="C43" s="1042"/>
      <c r="D43" s="1042"/>
      <c r="E43" s="1545" t="str">
        <f>+E7</f>
        <v>3.º trimestre</v>
      </c>
      <c r="F43" s="1545"/>
      <c r="G43" s="1545" t="str">
        <f>+G7</f>
        <v>4.º trimestre</v>
      </c>
      <c r="H43" s="1545"/>
      <c r="I43" s="1545" t="str">
        <f>+I7</f>
        <v>1.º trimestre</v>
      </c>
      <c r="J43" s="1545"/>
      <c r="K43" s="1545" t="str">
        <f>+K7</f>
        <v>2.º trimestre</v>
      </c>
      <c r="L43" s="1545"/>
      <c r="M43" s="1545" t="str">
        <f>+M7</f>
        <v>3.º trimestre</v>
      </c>
      <c r="N43" s="1545"/>
      <c r="O43" s="1069"/>
      <c r="P43" s="1033"/>
      <c r="Q43" s="1394"/>
    </row>
    <row r="44" spans="1:28" ht="12.75" customHeight="1">
      <c r="A44" s="1033"/>
      <c r="B44" s="1029"/>
      <c r="C44" s="1042"/>
      <c r="D44" s="1042"/>
      <c r="E44" s="1143" t="s">
        <v>178</v>
      </c>
      <c r="F44" s="1143" t="s">
        <v>113</v>
      </c>
      <c r="G44" s="1143" t="s">
        <v>178</v>
      </c>
      <c r="H44" s="1143" t="s">
        <v>113</v>
      </c>
      <c r="I44" s="1144" t="s">
        <v>178</v>
      </c>
      <c r="J44" s="1144" t="s">
        <v>113</v>
      </c>
      <c r="K44" s="1144" t="s">
        <v>178</v>
      </c>
      <c r="L44" s="1144" t="s">
        <v>113</v>
      </c>
      <c r="M44" s="1144" t="s">
        <v>178</v>
      </c>
      <c r="N44" s="1144" t="s">
        <v>113</v>
      </c>
      <c r="O44" s="1069"/>
      <c r="P44" s="1033"/>
      <c r="Q44" s="1395"/>
      <c r="R44" s="1395"/>
    </row>
    <row r="45" spans="1:28" s="1137" customFormat="1" ht="15" customHeight="1">
      <c r="A45" s="1043"/>
      <c r="B45" s="1081"/>
      <c r="C45" s="1558" t="s">
        <v>644</v>
      </c>
      <c r="D45" s="1558"/>
      <c r="E45" s="1396">
        <v>3644.3</v>
      </c>
      <c r="F45" s="1396">
        <f>+E45/E$45*100</f>
        <v>100</v>
      </c>
      <c r="G45" s="1397">
        <v>3538.2</v>
      </c>
      <c r="H45" s="1397">
        <f>+G45/G$45*100</f>
        <v>100</v>
      </c>
      <c r="I45" s="1397">
        <v>3482.5</v>
      </c>
      <c r="J45" s="1397">
        <f>+I45/I$45*100</f>
        <v>100</v>
      </c>
      <c r="K45" s="1397">
        <v>3523.1</v>
      </c>
      <c r="L45" s="1397">
        <f>+K45/K$45*100</f>
        <v>100</v>
      </c>
      <c r="M45" s="1397">
        <v>3551.6</v>
      </c>
      <c r="N45" s="1397">
        <f>+M45/M$45*100</f>
        <v>100</v>
      </c>
      <c r="O45" s="1071"/>
      <c r="P45" s="1033"/>
      <c r="Q45" s="1398"/>
      <c r="R45" s="1399"/>
      <c r="S45" s="1399"/>
      <c r="T45" s="1128"/>
      <c r="U45" s="1400"/>
      <c r="V45" s="1399"/>
      <c r="W45" s="1399"/>
      <c r="X45" s="1399"/>
      <c r="Y45" s="1399"/>
      <c r="Z45" s="1399"/>
      <c r="AA45" s="1399"/>
      <c r="AB45" s="1399"/>
    </row>
    <row r="46" spans="1:28" s="1137" customFormat="1" ht="11.25" customHeight="1">
      <c r="A46" s="1043"/>
      <c r="B46" s="1081"/>
      <c r="C46" s="1101"/>
      <c r="D46" s="1045" t="s">
        <v>74</v>
      </c>
      <c r="E46" s="1401">
        <v>1834.9</v>
      </c>
      <c r="F46" s="1401">
        <f>+E46/E$45*100</f>
        <v>50.349861427434625</v>
      </c>
      <c r="G46" s="1402">
        <v>1775.4</v>
      </c>
      <c r="H46" s="1402">
        <f>+G46/G$45*100</f>
        <v>50.178056638968968</v>
      </c>
      <c r="I46" s="1402">
        <v>1735.3</v>
      </c>
      <c r="J46" s="1402">
        <f>+I46/I$45*100</f>
        <v>49.829145728643212</v>
      </c>
      <c r="K46" s="1402">
        <v>1760.1</v>
      </c>
      <c r="L46" s="1402">
        <f>+K46/K$45*100</f>
        <v>49.958843064346738</v>
      </c>
      <c r="M46" s="1402">
        <v>1780.3</v>
      </c>
      <c r="N46" s="1402">
        <f>+M46/M$45*100</f>
        <v>50.126703457596577</v>
      </c>
      <c r="O46" s="1071"/>
      <c r="P46" s="1033"/>
      <c r="Q46" s="1398"/>
      <c r="R46" s="1403"/>
      <c r="S46" s="1403"/>
      <c r="T46" s="1403"/>
      <c r="U46" s="1400"/>
      <c r="V46" s="1399"/>
      <c r="W46" s="1399"/>
      <c r="X46" s="1399"/>
      <c r="Y46" s="1399"/>
      <c r="Z46" s="1399"/>
      <c r="AA46" s="1399"/>
      <c r="AB46" s="1399"/>
    </row>
    <row r="47" spans="1:28" s="1142" customFormat="1" ht="11.25" customHeight="1">
      <c r="A47" s="1073"/>
      <c r="B47" s="1046"/>
      <c r="C47" s="1057"/>
      <c r="D47" s="1045" t="s">
        <v>73</v>
      </c>
      <c r="E47" s="1401">
        <v>1809.3</v>
      </c>
      <c r="F47" s="1401">
        <f>+E47/E$45*100</f>
        <v>49.647394561369808</v>
      </c>
      <c r="G47" s="1402">
        <v>1762.8</v>
      </c>
      <c r="H47" s="1402">
        <f>+G47/G$45*100</f>
        <v>49.821943361031032</v>
      </c>
      <c r="I47" s="1402">
        <v>1747.2</v>
      </c>
      <c r="J47" s="1402">
        <f>+I47/I$45*100</f>
        <v>50.170854271356788</v>
      </c>
      <c r="K47" s="1402">
        <v>1763</v>
      </c>
      <c r="L47" s="1402">
        <f>+K47/K$45*100</f>
        <v>50.041156935653262</v>
      </c>
      <c r="M47" s="1402">
        <v>1771.2</v>
      </c>
      <c r="N47" s="1402">
        <f>+M47/M$45*100</f>
        <v>49.870480910012397</v>
      </c>
      <c r="O47" s="1075"/>
      <c r="P47" s="1033"/>
      <c r="Q47" s="1398"/>
      <c r="R47" s="1404"/>
      <c r="S47" s="1405"/>
      <c r="T47" s="1405"/>
      <c r="U47" s="1400"/>
      <c r="V47" s="1406"/>
      <c r="W47" s="1387"/>
      <c r="X47" s="1387"/>
      <c r="Y47" s="1387"/>
      <c r="Z47" s="1387"/>
      <c r="AA47" s="1387"/>
      <c r="AB47" s="1387"/>
    </row>
    <row r="48" spans="1:28" s="1142" customFormat="1" ht="15" customHeight="1">
      <c r="A48" s="1073"/>
      <c r="B48" s="1407"/>
      <c r="C48" s="1082" t="s">
        <v>636</v>
      </c>
      <c r="D48" s="1053"/>
      <c r="E48" s="1401">
        <v>55.5</v>
      </c>
      <c r="F48" s="1401">
        <f>+E48/E$45*100</f>
        <v>1.5229262135389512</v>
      </c>
      <c r="G48" s="1402">
        <v>54.4</v>
      </c>
      <c r="H48" s="1402">
        <f>+G48/G$45*100</f>
        <v>1.5375049460177492</v>
      </c>
      <c r="I48" s="1402">
        <v>51</v>
      </c>
      <c r="J48" s="1402">
        <f>+I48/I$45*100</f>
        <v>1.4644651830581479</v>
      </c>
      <c r="K48" s="1402">
        <v>41.6</v>
      </c>
      <c r="L48" s="1402">
        <f>+K48/K$45*100</f>
        <v>1.1807782918452498</v>
      </c>
      <c r="M48" s="1402">
        <v>43.1</v>
      </c>
      <c r="N48" s="1402">
        <f>+M48/M$45*100</f>
        <v>1.2135375605360965</v>
      </c>
      <c r="O48" s="1075"/>
      <c r="P48" s="1033"/>
      <c r="Q48" s="1398"/>
      <c r="R48" s="1408"/>
      <c r="S48" s="1409"/>
      <c r="T48" s="1410"/>
      <c r="U48" s="1400"/>
      <c r="V48" s="1411"/>
      <c r="W48" s="1387"/>
      <c r="X48" s="1387"/>
      <c r="Y48" s="1387"/>
      <c r="Z48" s="1387"/>
      <c r="AA48" s="1387"/>
      <c r="AB48" s="1387"/>
    </row>
    <row r="49" spans="1:28" s="1142" customFormat="1" ht="11.25" customHeight="1">
      <c r="A49" s="1073"/>
      <c r="B49" s="1407"/>
      <c r="C49" s="1082"/>
      <c r="D49" s="1280" t="s">
        <v>74</v>
      </c>
      <c r="E49" s="1412">
        <v>29.7</v>
      </c>
      <c r="F49" s="1412">
        <f>+E49/E48*100</f>
        <v>53.513513513513509</v>
      </c>
      <c r="G49" s="1413">
        <v>29.3</v>
      </c>
      <c r="H49" s="1413">
        <f>+G49/G48*100</f>
        <v>53.860294117647058</v>
      </c>
      <c r="I49" s="1413">
        <v>26.3</v>
      </c>
      <c r="J49" s="1413">
        <f>+I49/I48*100</f>
        <v>51.568627450980401</v>
      </c>
      <c r="K49" s="1413">
        <v>22</v>
      </c>
      <c r="L49" s="1413">
        <f>+K49/K48*100</f>
        <v>52.884615384615387</v>
      </c>
      <c r="M49" s="1413">
        <v>24.5</v>
      </c>
      <c r="N49" s="1413">
        <f>+M49/M48*100</f>
        <v>56.844547563805101</v>
      </c>
      <c r="O49" s="1075"/>
      <c r="P49" s="1033"/>
      <c r="Q49" s="1398"/>
      <c r="R49" s="1408"/>
      <c r="S49" s="1409"/>
      <c r="T49" s="1128"/>
      <c r="U49" s="1400"/>
      <c r="V49" s="1411"/>
      <c r="W49" s="1387"/>
      <c r="X49" s="1387"/>
      <c r="Y49" s="1387"/>
      <c r="Z49" s="1387"/>
      <c r="AA49" s="1387"/>
      <c r="AB49" s="1387"/>
    </row>
    <row r="50" spans="1:28" s="1142" customFormat="1" ht="11.25" customHeight="1">
      <c r="A50" s="1073"/>
      <c r="B50" s="1046"/>
      <c r="C50" s="1082"/>
      <c r="D50" s="1280" t="s">
        <v>73</v>
      </c>
      <c r="E50" s="1412">
        <v>25.8</v>
      </c>
      <c r="F50" s="1412">
        <f>+E50/E48*100</f>
        <v>46.486486486486491</v>
      </c>
      <c r="G50" s="1413">
        <v>25.1</v>
      </c>
      <c r="H50" s="1413">
        <f>+G50/G48*100</f>
        <v>46.139705882352942</v>
      </c>
      <c r="I50" s="1413">
        <v>24.7</v>
      </c>
      <c r="J50" s="1413">
        <f>+I50/I48*100</f>
        <v>48.431372549019606</v>
      </c>
      <c r="K50" s="1413">
        <v>19.600000000000001</v>
      </c>
      <c r="L50" s="1413">
        <f>+K50/K48*100</f>
        <v>47.115384615384613</v>
      </c>
      <c r="M50" s="1413">
        <v>18.600000000000001</v>
      </c>
      <c r="N50" s="1413">
        <f>+M50/M48*100</f>
        <v>43.155452436194899</v>
      </c>
      <c r="O50" s="1075"/>
      <c r="P50" s="1033"/>
      <c r="Q50" s="1398"/>
      <c r="R50" s="1408"/>
      <c r="S50" s="1409"/>
      <c r="T50" s="1128"/>
      <c r="U50" s="1400"/>
      <c r="V50" s="1411"/>
      <c r="W50" s="1387"/>
      <c r="X50" s="1387"/>
      <c r="Y50" s="1387"/>
      <c r="Z50" s="1387"/>
      <c r="AA50" s="1387"/>
      <c r="AB50" s="1387"/>
    </row>
    <row r="51" spans="1:28" s="1142" customFormat="1" ht="15" customHeight="1">
      <c r="A51" s="1073"/>
      <c r="B51" s="1046"/>
      <c r="C51" s="1082" t="s">
        <v>637</v>
      </c>
      <c r="D51" s="1053"/>
      <c r="E51" s="1401">
        <v>526.29999999999995</v>
      </c>
      <c r="F51" s="1401">
        <f>+E51/E$45*100</f>
        <v>14.441730922262161</v>
      </c>
      <c r="G51" s="1402">
        <v>485.4</v>
      </c>
      <c r="H51" s="1402">
        <f>+G51/G$45*100</f>
        <v>13.718840088180432</v>
      </c>
      <c r="I51" s="1402">
        <v>476</v>
      </c>
      <c r="J51" s="1402">
        <f>+I51/I$45*100</f>
        <v>13.668341708542714</v>
      </c>
      <c r="K51" s="1402">
        <v>475.5</v>
      </c>
      <c r="L51" s="1402">
        <f>+K51/K$45*100</f>
        <v>13.496636484913854</v>
      </c>
      <c r="M51" s="1402">
        <v>451.7</v>
      </c>
      <c r="N51" s="1402">
        <f>+M51/M$45*100</f>
        <v>12.718211510305213</v>
      </c>
      <c r="O51" s="1075"/>
      <c r="P51" s="1033"/>
      <c r="Q51" s="1387"/>
      <c r="R51" s="1128"/>
      <c r="S51" s="1128"/>
      <c r="T51" s="1128"/>
      <c r="U51" s="1400"/>
      <c r="V51" s="1411"/>
      <c r="W51" s="1387"/>
      <c r="X51" s="1387"/>
      <c r="Y51" s="1387"/>
      <c r="Z51" s="1387"/>
      <c r="AA51" s="1387"/>
      <c r="AB51" s="1387"/>
    </row>
    <row r="52" spans="1:28" s="1142" customFormat="1" ht="11.25" customHeight="1">
      <c r="A52" s="1073"/>
      <c r="B52" s="1046"/>
      <c r="C52" s="1082"/>
      <c r="D52" s="1280" t="s">
        <v>74</v>
      </c>
      <c r="E52" s="1412">
        <v>282.2</v>
      </c>
      <c r="F52" s="1412">
        <f>+E52/E51*100</f>
        <v>53.619608588257648</v>
      </c>
      <c r="G52" s="1413">
        <v>254.5</v>
      </c>
      <c r="H52" s="1413">
        <f>+G52/G51*100</f>
        <v>52.430984754841369</v>
      </c>
      <c r="I52" s="1413">
        <v>238.3</v>
      </c>
      <c r="J52" s="1413">
        <f>+I52/I51*100</f>
        <v>50.063025210084035</v>
      </c>
      <c r="K52" s="1413">
        <v>242.2</v>
      </c>
      <c r="L52" s="1413">
        <f>+K52/K51*100</f>
        <v>50.93585699263933</v>
      </c>
      <c r="M52" s="1413">
        <v>222.9</v>
      </c>
      <c r="N52" s="1413">
        <f>+M52/M51*100</f>
        <v>49.346911667035648</v>
      </c>
      <c r="O52" s="1075"/>
      <c r="P52" s="1033"/>
      <c r="Q52" s="1406"/>
      <c r="R52" s="1128"/>
      <c r="S52" s="1128"/>
      <c r="T52" s="1128"/>
      <c r="U52" s="1400"/>
      <c r="V52" s="1411"/>
      <c r="W52" s="1387"/>
      <c r="X52" s="1387"/>
      <c r="Y52" s="1387"/>
      <c r="Z52" s="1387"/>
      <c r="AA52" s="1387"/>
      <c r="AB52" s="1387"/>
    </row>
    <row r="53" spans="1:28" s="1142" customFormat="1" ht="11.25" customHeight="1">
      <c r="A53" s="1073"/>
      <c r="B53" s="1046"/>
      <c r="C53" s="1082"/>
      <c r="D53" s="1280" t="s">
        <v>73</v>
      </c>
      <c r="E53" s="1412">
        <v>244.1</v>
      </c>
      <c r="F53" s="1412">
        <f>+E53/E51*100</f>
        <v>46.380391411742359</v>
      </c>
      <c r="G53" s="1413">
        <v>230.9</v>
      </c>
      <c r="H53" s="1413">
        <f>+G53/G51*100</f>
        <v>47.569015245158639</v>
      </c>
      <c r="I53" s="1413">
        <v>237.7</v>
      </c>
      <c r="J53" s="1413">
        <f>+I53/I51*100</f>
        <v>49.936974789915965</v>
      </c>
      <c r="K53" s="1413">
        <v>233.2</v>
      </c>
      <c r="L53" s="1413">
        <f>+K53/K51*100</f>
        <v>49.043112513144052</v>
      </c>
      <c r="M53" s="1413">
        <v>228.8</v>
      </c>
      <c r="N53" s="1413">
        <f>+M53/M51*100</f>
        <v>50.653088332964359</v>
      </c>
      <c r="O53" s="1075"/>
      <c r="P53" s="1033"/>
      <c r="Q53" s="1387"/>
      <c r="R53" s="1128"/>
      <c r="S53" s="1128"/>
      <c r="T53" s="1128"/>
      <c r="U53" s="1400"/>
      <c r="V53" s="1411"/>
      <c r="W53" s="1387"/>
      <c r="X53" s="1387"/>
      <c r="Y53" s="1387"/>
      <c r="Z53" s="1387"/>
      <c r="AA53" s="1387"/>
      <c r="AB53" s="1387"/>
    </row>
    <row r="54" spans="1:28" s="1142" customFormat="1" ht="15" customHeight="1">
      <c r="A54" s="1073"/>
      <c r="B54" s="1046"/>
      <c r="C54" s="1082" t="s">
        <v>638</v>
      </c>
      <c r="D54" s="1053"/>
      <c r="E54" s="1401">
        <v>534.4</v>
      </c>
      <c r="F54" s="1401">
        <f>+E54/E$45*100</f>
        <v>14.663995829102983</v>
      </c>
      <c r="G54" s="1402">
        <v>502</v>
      </c>
      <c r="H54" s="1402">
        <f>+G54/G$45*100</f>
        <v>14.188005200384376</v>
      </c>
      <c r="I54" s="1402">
        <v>500.2</v>
      </c>
      <c r="J54" s="1402">
        <f>+I54/I$45*100</f>
        <v>14.363244795405599</v>
      </c>
      <c r="K54" s="1402">
        <v>491.2</v>
      </c>
      <c r="L54" s="1402">
        <f>+K54/K$45*100</f>
        <v>13.942266753711221</v>
      </c>
      <c r="M54" s="1402">
        <v>493.5</v>
      </c>
      <c r="N54" s="1402">
        <f>+M54/M$45*100</f>
        <v>13.895145849757856</v>
      </c>
      <c r="O54" s="1075"/>
      <c r="P54" s="1033"/>
      <c r="Q54" s="1414"/>
      <c r="R54" s="1387"/>
      <c r="S54" s="1411"/>
      <c r="T54" s="1411"/>
      <c r="U54" s="1400"/>
      <c r="V54" s="1411"/>
      <c r="W54" s="1387"/>
      <c r="X54" s="1387"/>
      <c r="Y54" s="1387"/>
      <c r="Z54" s="1387"/>
      <c r="AA54" s="1387"/>
      <c r="AB54" s="1387"/>
    </row>
    <row r="55" spans="1:28" s="1142" customFormat="1" ht="11.25" customHeight="1">
      <c r="A55" s="1073"/>
      <c r="B55" s="1046"/>
      <c r="C55" s="1082"/>
      <c r="D55" s="1280" t="s">
        <v>74</v>
      </c>
      <c r="E55" s="1412">
        <v>324.7</v>
      </c>
      <c r="F55" s="1412">
        <f>+E55/E54*100</f>
        <v>60.759730538922149</v>
      </c>
      <c r="G55" s="1413">
        <v>300</v>
      </c>
      <c r="H55" s="1413">
        <f>+G55/G54*100</f>
        <v>59.760956175298809</v>
      </c>
      <c r="I55" s="1413">
        <v>296.89999999999998</v>
      </c>
      <c r="J55" s="1413">
        <f>+I55/I54*100</f>
        <v>59.356257497001195</v>
      </c>
      <c r="K55" s="1413">
        <v>290.3</v>
      </c>
      <c r="L55" s="1413">
        <f>+K55/K54*100</f>
        <v>59.100162866449516</v>
      </c>
      <c r="M55" s="1413">
        <v>297.39999999999998</v>
      </c>
      <c r="N55" s="1413">
        <f>+M55/M54*100</f>
        <v>60.263424518743655</v>
      </c>
      <c r="O55" s="1075"/>
      <c r="P55" s="1073"/>
      <c r="Q55" s="1415"/>
      <c r="R55" s="1387"/>
      <c r="S55" s="1411"/>
      <c r="T55" s="1411"/>
      <c r="U55" s="1400"/>
      <c r="V55" s="1411"/>
      <c r="W55" s="1387"/>
      <c r="X55" s="1387"/>
      <c r="Y55" s="1387"/>
      <c r="Z55" s="1387"/>
      <c r="AA55" s="1387"/>
      <c r="AB55" s="1387"/>
    </row>
    <row r="56" spans="1:28" s="1142" customFormat="1" ht="11.25" customHeight="1">
      <c r="A56" s="1073"/>
      <c r="B56" s="1046"/>
      <c r="C56" s="1082"/>
      <c r="D56" s="1280" t="s">
        <v>73</v>
      </c>
      <c r="E56" s="1412">
        <v>209.7</v>
      </c>
      <c r="F56" s="1412">
        <f>+E56/E54*100</f>
        <v>39.240269461077844</v>
      </c>
      <c r="G56" s="1413">
        <v>201.9</v>
      </c>
      <c r="H56" s="1413">
        <f>+G56/G54*100</f>
        <v>40.219123505976093</v>
      </c>
      <c r="I56" s="1413">
        <v>203.3</v>
      </c>
      <c r="J56" s="1413">
        <f>+I56/I54*100</f>
        <v>40.643742502998805</v>
      </c>
      <c r="K56" s="1413">
        <v>201</v>
      </c>
      <c r="L56" s="1413">
        <f>+K56/K54*100</f>
        <v>40.920195439739416</v>
      </c>
      <c r="M56" s="1413">
        <v>196</v>
      </c>
      <c r="N56" s="1413">
        <f>+M56/M54*100</f>
        <v>39.716312056737593</v>
      </c>
      <c r="O56" s="1075"/>
      <c r="P56" s="1073"/>
      <c r="Q56" s="1415"/>
      <c r="R56" s="1387"/>
      <c r="S56" s="1411"/>
      <c r="T56" s="1411"/>
      <c r="U56" s="1400"/>
      <c r="V56" s="1411"/>
      <c r="W56" s="1387"/>
      <c r="X56" s="1387"/>
      <c r="Y56" s="1387"/>
      <c r="Z56" s="1387"/>
      <c r="AA56" s="1387"/>
      <c r="AB56" s="1387"/>
    </row>
    <row r="57" spans="1:28" s="1142" customFormat="1" ht="15" customHeight="1">
      <c r="A57" s="1073"/>
      <c r="B57" s="1046"/>
      <c r="C57" s="1082" t="s">
        <v>639</v>
      </c>
      <c r="D57" s="1053"/>
      <c r="E57" s="1401">
        <v>842.9</v>
      </c>
      <c r="F57" s="1401">
        <f>+E57/E$45*100</f>
        <v>23.129270367423096</v>
      </c>
      <c r="G57" s="1402">
        <v>805.8</v>
      </c>
      <c r="H57" s="1402">
        <f>+G57/G$45*100</f>
        <v>22.774292012887908</v>
      </c>
      <c r="I57" s="1402">
        <v>788.5</v>
      </c>
      <c r="J57" s="1402">
        <f>+I57/I$45*100</f>
        <v>22.641780330222542</v>
      </c>
      <c r="K57" s="1402">
        <v>806.9</v>
      </c>
      <c r="L57" s="1402">
        <f>+K57/K$45*100</f>
        <v>22.903125088700293</v>
      </c>
      <c r="M57" s="1402">
        <v>796.3</v>
      </c>
      <c r="N57" s="1402">
        <f>+M57/M$45*100</f>
        <v>22.420880729811916</v>
      </c>
      <c r="O57" s="1075"/>
      <c r="P57" s="1073"/>
      <c r="Q57" s="1415"/>
      <c r="R57" s="1387"/>
      <c r="S57" s="1411"/>
      <c r="T57" s="1411"/>
      <c r="U57" s="1400"/>
      <c r="V57" s="1411"/>
      <c r="W57" s="1387"/>
      <c r="X57" s="1387"/>
      <c r="Y57" s="1387"/>
      <c r="Z57" s="1387"/>
      <c r="AA57" s="1387"/>
      <c r="AB57" s="1387"/>
    </row>
    <row r="58" spans="1:28" s="1142" customFormat="1" ht="11.25" customHeight="1">
      <c r="A58" s="1073"/>
      <c r="B58" s="1046"/>
      <c r="C58" s="1082"/>
      <c r="D58" s="1280" t="s">
        <v>74</v>
      </c>
      <c r="E58" s="1412">
        <v>463.2</v>
      </c>
      <c r="F58" s="1412">
        <f>+E58/E57*100</f>
        <v>54.953137976035116</v>
      </c>
      <c r="G58" s="1413">
        <v>456.9</v>
      </c>
      <c r="H58" s="1413">
        <f>+G58/G57*100</f>
        <v>56.70141474311243</v>
      </c>
      <c r="I58" s="1413">
        <v>445.8</v>
      </c>
      <c r="J58" s="1413">
        <f>+I58/I57*100</f>
        <v>56.537729866835761</v>
      </c>
      <c r="K58" s="1413">
        <v>463.2</v>
      </c>
      <c r="L58" s="1413">
        <f>+K58/K57*100</f>
        <v>57.404882885115867</v>
      </c>
      <c r="M58" s="1413">
        <v>450.7</v>
      </c>
      <c r="N58" s="1413">
        <f>+M58/M57*100</f>
        <v>56.599271631294748</v>
      </c>
      <c r="O58" s="1075"/>
      <c r="P58" s="1073"/>
      <c r="Q58" s="1408"/>
      <c r="R58" s="1387"/>
      <c r="S58" s="1411"/>
      <c r="T58" s="1411"/>
      <c r="U58" s="1400"/>
      <c r="V58" s="1411"/>
      <c r="W58" s="1387"/>
      <c r="X58" s="1387"/>
      <c r="Y58" s="1387"/>
      <c r="Z58" s="1387"/>
      <c r="AA58" s="1387"/>
      <c r="AB58" s="1387"/>
    </row>
    <row r="59" spans="1:28" s="1142" customFormat="1" ht="11.25" customHeight="1">
      <c r="A59" s="1073"/>
      <c r="B59" s="1046"/>
      <c r="C59" s="1082"/>
      <c r="D59" s="1280" t="s">
        <v>73</v>
      </c>
      <c r="E59" s="1412">
        <v>379.7</v>
      </c>
      <c r="F59" s="1412">
        <f>+E59/E57*100</f>
        <v>45.046862023964884</v>
      </c>
      <c r="G59" s="1413">
        <v>348.9</v>
      </c>
      <c r="H59" s="1413">
        <f>+G59/G57*100</f>
        <v>43.29858525688757</v>
      </c>
      <c r="I59" s="1413">
        <v>342.7</v>
      </c>
      <c r="J59" s="1413">
        <f>+I59/I57*100</f>
        <v>43.462270133164232</v>
      </c>
      <c r="K59" s="1413">
        <v>343.7</v>
      </c>
      <c r="L59" s="1413">
        <f>+K59/K57*100</f>
        <v>42.595117114884125</v>
      </c>
      <c r="M59" s="1413">
        <v>345.6</v>
      </c>
      <c r="N59" s="1413">
        <f>+M59/M57*100</f>
        <v>43.400728368705266</v>
      </c>
      <c r="O59" s="1075"/>
      <c r="P59" s="1073"/>
      <c r="Q59" s="1416"/>
      <c r="R59" s="1387"/>
      <c r="S59" s="1411"/>
      <c r="T59" s="1411"/>
      <c r="U59" s="1400"/>
      <c r="V59" s="1411"/>
      <c r="W59" s="1387"/>
      <c r="X59" s="1387"/>
      <c r="Y59" s="1387"/>
      <c r="Z59" s="1387"/>
      <c r="AA59" s="1387"/>
      <c r="AB59" s="1387"/>
    </row>
    <row r="60" spans="1:28" s="1142" customFormat="1" ht="15" customHeight="1">
      <c r="A60" s="1073"/>
      <c r="B60" s="1046"/>
      <c r="C60" s="1082" t="s">
        <v>645</v>
      </c>
      <c r="D60" s="1053"/>
      <c r="E60" s="1401">
        <v>865</v>
      </c>
      <c r="F60" s="1401">
        <f>+E60/E$45*100</f>
        <v>23.735696841643112</v>
      </c>
      <c r="G60" s="1402">
        <v>857.8</v>
      </c>
      <c r="H60" s="1402">
        <f>+G60/G$45*100</f>
        <v>24.243965858346051</v>
      </c>
      <c r="I60" s="1402">
        <v>862.4</v>
      </c>
      <c r="J60" s="1402">
        <f>+I60/I$45*100</f>
        <v>24.763819095477384</v>
      </c>
      <c r="K60" s="1402">
        <v>901.1</v>
      </c>
      <c r="L60" s="1402">
        <f>+K60/K$45*100</f>
        <v>25.576906701484493</v>
      </c>
      <c r="M60" s="1402">
        <v>937.3</v>
      </c>
      <c r="N60" s="1402">
        <f>+M60/M$45*100</f>
        <v>26.390922401171302</v>
      </c>
      <c r="O60" s="1075"/>
      <c r="P60" s="1073"/>
      <c r="Q60" s="1416"/>
      <c r="R60" s="1387"/>
      <c r="S60" s="1411"/>
      <c r="T60" s="1411"/>
      <c r="U60" s="1400"/>
      <c r="V60" s="1411"/>
      <c r="W60" s="1387"/>
      <c r="X60" s="1387"/>
      <c r="Y60" s="1387"/>
      <c r="Z60" s="1387"/>
      <c r="AA60" s="1387"/>
      <c r="AB60" s="1387"/>
    </row>
    <row r="61" spans="1:28" s="1142" customFormat="1" ht="11.25" customHeight="1">
      <c r="A61" s="1073"/>
      <c r="B61" s="1046"/>
      <c r="C61" s="1045"/>
      <c r="D61" s="1280" t="s">
        <v>74</v>
      </c>
      <c r="E61" s="1412">
        <v>421.5</v>
      </c>
      <c r="F61" s="1412">
        <f>+E61/E60*100</f>
        <v>48.728323699421964</v>
      </c>
      <c r="G61" s="1413">
        <v>411.7</v>
      </c>
      <c r="H61" s="1413">
        <f>+G61/G60*100</f>
        <v>47.994870599207275</v>
      </c>
      <c r="I61" s="1413">
        <v>424</v>
      </c>
      <c r="J61" s="1413">
        <f>+I61/I60*100</f>
        <v>49.165120593692023</v>
      </c>
      <c r="K61" s="1413">
        <v>434.6</v>
      </c>
      <c r="L61" s="1413">
        <f>+K61/K60*100</f>
        <v>48.229941182998559</v>
      </c>
      <c r="M61" s="1413">
        <v>462.1</v>
      </c>
      <c r="N61" s="1413">
        <f>+M61/M60*100</f>
        <v>49.301184252640567</v>
      </c>
      <c r="O61" s="1075"/>
      <c r="P61" s="1073"/>
      <c r="Q61" s="1416"/>
      <c r="R61" s="1387"/>
      <c r="S61" s="1411"/>
      <c r="T61" s="1411"/>
      <c r="U61" s="1400"/>
      <c r="V61" s="1411"/>
      <c r="W61" s="1387"/>
      <c r="X61" s="1387"/>
      <c r="Y61" s="1387"/>
      <c r="Z61" s="1387"/>
      <c r="AA61" s="1387"/>
      <c r="AB61" s="1387"/>
    </row>
    <row r="62" spans="1:28" s="1142" customFormat="1" ht="11.25" customHeight="1">
      <c r="A62" s="1073"/>
      <c r="B62" s="1046"/>
      <c r="C62" s="1053"/>
      <c r="D62" s="1145" t="s">
        <v>73</v>
      </c>
      <c r="E62" s="1412">
        <v>443.5</v>
      </c>
      <c r="F62" s="1412">
        <f>+E62/E60*100</f>
        <v>51.271676300578036</v>
      </c>
      <c r="G62" s="1413">
        <v>446.1</v>
      </c>
      <c r="H62" s="1413">
        <f>+G62/G60*100</f>
        <v>52.005129400792725</v>
      </c>
      <c r="I62" s="1413">
        <v>438.4</v>
      </c>
      <c r="J62" s="1413">
        <f>+I62/I60*100</f>
        <v>50.834879406307977</v>
      </c>
      <c r="K62" s="1413">
        <v>466.5</v>
      </c>
      <c r="L62" s="1413">
        <f>+K62/K60*100</f>
        <v>51.770058817001441</v>
      </c>
      <c r="M62" s="1413">
        <v>475.2</v>
      </c>
      <c r="N62" s="1413">
        <f>+M62/M60*100</f>
        <v>50.69881574735944</v>
      </c>
      <c r="O62" s="1075"/>
      <c r="P62" s="1073"/>
      <c r="Q62" s="1416"/>
      <c r="R62" s="1387"/>
      <c r="S62" s="1411"/>
      <c r="T62" s="1411"/>
      <c r="U62" s="1400"/>
      <c r="V62" s="1411"/>
      <c r="W62" s="1387"/>
      <c r="X62" s="1387"/>
      <c r="Y62" s="1387"/>
      <c r="Z62" s="1387"/>
      <c r="AA62" s="1387"/>
      <c r="AB62" s="1387"/>
    </row>
    <row r="63" spans="1:28" s="1142" customFormat="1" ht="15" customHeight="1">
      <c r="A63" s="1073"/>
      <c r="B63" s="1046"/>
      <c r="C63" s="1082" t="s">
        <v>646</v>
      </c>
      <c r="D63" s="1082"/>
      <c r="E63" s="1401">
        <v>820.2</v>
      </c>
      <c r="F63" s="1401">
        <f>+E63/E$45*100</f>
        <v>22.50637982602969</v>
      </c>
      <c r="G63" s="1402">
        <v>832.8</v>
      </c>
      <c r="H63" s="1402">
        <f>+G63/G$45*100</f>
        <v>23.537391894183482</v>
      </c>
      <c r="I63" s="1402">
        <v>804.4</v>
      </c>
      <c r="J63" s="1402">
        <f>+I63/I$45*100</f>
        <v>23.098348887293611</v>
      </c>
      <c r="K63" s="1402">
        <v>806.8</v>
      </c>
      <c r="L63" s="1402">
        <f>+K63/K$45*100</f>
        <v>22.900286679344894</v>
      </c>
      <c r="M63" s="1402">
        <v>829.8</v>
      </c>
      <c r="N63" s="1402">
        <f>+M63/M$45*100</f>
        <v>23.364117580808649</v>
      </c>
      <c r="O63" s="1075"/>
      <c r="P63" s="1073"/>
      <c r="Q63" s="1382"/>
      <c r="R63" s="1387"/>
      <c r="S63" s="1411"/>
      <c r="T63" s="1411"/>
      <c r="U63" s="1400"/>
      <c r="V63" s="1411"/>
      <c r="W63" s="1387"/>
      <c r="X63" s="1387"/>
      <c r="Y63" s="1387"/>
      <c r="Z63" s="1387"/>
      <c r="AA63" s="1387"/>
      <c r="AB63" s="1387"/>
    </row>
    <row r="64" spans="1:28" s="1142" customFormat="1" ht="11.25" customHeight="1">
      <c r="A64" s="1073"/>
      <c r="B64" s="1046"/>
      <c r="C64" s="1045"/>
      <c r="D64" s="1280" t="s">
        <v>74</v>
      </c>
      <c r="E64" s="1412">
        <v>313.5</v>
      </c>
      <c r="F64" s="1412">
        <f>+E64/E63*100</f>
        <v>38.222384784198979</v>
      </c>
      <c r="G64" s="1413">
        <v>322.89999999999998</v>
      </c>
      <c r="H64" s="1413">
        <f>+G64/G63*100</f>
        <v>38.772814601344862</v>
      </c>
      <c r="I64" s="1413">
        <v>304</v>
      </c>
      <c r="J64" s="1413">
        <f>+I64/I63*100</f>
        <v>37.792143212332178</v>
      </c>
      <c r="K64" s="1413">
        <v>307.89999999999998</v>
      </c>
      <c r="L64" s="1413">
        <f>+K64/K63*100</f>
        <v>38.163113534952899</v>
      </c>
      <c r="M64" s="1413">
        <v>322.7</v>
      </c>
      <c r="N64" s="1413">
        <f>+M64/M63*100</f>
        <v>38.888888888888893</v>
      </c>
      <c r="O64" s="1075"/>
      <c r="P64" s="1073"/>
      <c r="Q64" s="1382"/>
      <c r="R64" s="1387"/>
      <c r="S64" s="1411"/>
      <c r="T64" s="1411"/>
      <c r="U64" s="1400"/>
      <c r="V64" s="1411"/>
      <c r="W64" s="1387"/>
      <c r="X64" s="1387"/>
      <c r="Y64" s="1387"/>
      <c r="Z64" s="1387"/>
      <c r="AA64" s="1387"/>
      <c r="AB64" s="1387"/>
    </row>
    <row r="65" spans="1:28" s="1142" customFormat="1" ht="11.25" customHeight="1">
      <c r="A65" s="1073"/>
      <c r="B65" s="1046"/>
      <c r="C65" s="1053"/>
      <c r="D65" s="1145" t="s">
        <v>73</v>
      </c>
      <c r="E65" s="1412">
        <v>506.7</v>
      </c>
      <c r="F65" s="1412">
        <f>+E65/E63*100</f>
        <v>61.777615215801021</v>
      </c>
      <c r="G65" s="1413">
        <v>509.9</v>
      </c>
      <c r="H65" s="1413">
        <f>+G65/G63*100</f>
        <v>61.227185398655138</v>
      </c>
      <c r="I65" s="1413">
        <v>500.4</v>
      </c>
      <c r="J65" s="1413">
        <f>+I65/I63*100</f>
        <v>62.207856787667822</v>
      </c>
      <c r="K65" s="1413">
        <v>498.9</v>
      </c>
      <c r="L65" s="1413">
        <f>+K65/K63*100</f>
        <v>61.836886465047101</v>
      </c>
      <c r="M65" s="1413">
        <v>507</v>
      </c>
      <c r="N65" s="1413">
        <f>+M65/M63*100</f>
        <v>61.099060014461315</v>
      </c>
      <c r="O65" s="1075"/>
      <c r="P65" s="1073"/>
      <c r="Q65" s="1382"/>
      <c r="R65" s="1387"/>
      <c r="S65" s="1411"/>
      <c r="T65" s="1411"/>
      <c r="U65" s="1400"/>
      <c r="V65" s="1411"/>
      <c r="W65" s="1387"/>
      <c r="X65" s="1387"/>
      <c r="Y65" s="1387"/>
      <c r="Z65" s="1387"/>
      <c r="AA65" s="1387"/>
      <c r="AB65" s="1387"/>
    </row>
    <row r="66" spans="1:28" ht="13.5" customHeight="1">
      <c r="A66" s="1033"/>
      <c r="B66" s="1029"/>
      <c r="C66" s="1058" t="s">
        <v>179</v>
      </c>
      <c r="D66" s="1037"/>
      <c r="E66" s="1059" t="s">
        <v>90</v>
      </c>
      <c r="F66" s="1083"/>
      <c r="G66" s="1060"/>
      <c r="H66" s="1060"/>
      <c r="I66" s="1079"/>
      <c r="J66" s="1084"/>
      <c r="K66" s="1085"/>
      <c r="L66" s="1079"/>
      <c r="M66" s="1086"/>
      <c r="N66" s="1086"/>
      <c r="O66" s="1069"/>
      <c r="P66" s="1033"/>
    </row>
    <row r="67" spans="1:28" s="1138" customFormat="1" ht="13.5" customHeight="1">
      <c r="A67" s="1054"/>
      <c r="B67" s="1087"/>
      <c r="C67" s="1087"/>
      <c r="D67" s="1087"/>
      <c r="E67" s="1029"/>
      <c r="F67" s="1029"/>
      <c r="G67" s="1029"/>
      <c r="H67" s="1029"/>
      <c r="I67" s="1029"/>
      <c r="J67" s="1029"/>
      <c r="K67" s="1559">
        <v>41609</v>
      </c>
      <c r="L67" s="1559"/>
      <c r="M67" s="1559"/>
      <c r="N67" s="1559"/>
      <c r="O67" s="1088">
        <v>7</v>
      </c>
      <c r="P67" s="1033"/>
      <c r="Q67" s="1382"/>
      <c r="R67" s="1128"/>
      <c r="S67" s="1389"/>
      <c r="T67" s="1389"/>
      <c r="U67" s="1389"/>
      <c r="V67" s="1389"/>
      <c r="W67" s="1389"/>
      <c r="X67" s="1389"/>
      <c r="Y67" s="1389"/>
      <c r="Z67" s="1389"/>
      <c r="AA67" s="1389"/>
      <c r="AB67" s="1389"/>
    </row>
    <row r="69" spans="1:28">
      <c r="Q69" s="1417"/>
    </row>
    <row r="71" spans="1:28" ht="8.25" customHeight="1"/>
    <row r="73" spans="1:28" ht="9" customHeight="1">
      <c r="O73" s="1146"/>
    </row>
    <row r="74" spans="1:28" ht="8.25" customHeight="1">
      <c r="M74" s="1560"/>
      <c r="N74" s="1560"/>
      <c r="O74" s="1560"/>
    </row>
    <row r="75" spans="1:28" ht="9.75" customHeight="1"/>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7:N67"/>
    <mergeCell ref="M74:O74"/>
    <mergeCell ref="C41:D42"/>
    <mergeCell ref="E43:F43"/>
    <mergeCell ref="G43:H43"/>
    <mergeCell ref="I43:J43"/>
    <mergeCell ref="K43:L43"/>
    <mergeCell ref="M43:N43"/>
  </mergeCells>
  <conditionalFormatting sqref="E7:N7">
    <cfRule type="cellIs" dxfId="11" priority="2" operator="equal">
      <formula>"1.º trimestre"</formula>
    </cfRule>
  </conditionalFormatting>
  <conditionalFormatting sqref="E43:N43">
    <cfRule type="cellIs" dxfId="1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W73"/>
  <sheetViews>
    <sheetView showRuler="0" zoomScaleNormal="100" workbookViewId="0"/>
  </sheetViews>
  <sheetFormatPr defaultRowHeight="12.75"/>
  <cols>
    <col min="1" max="1" width="1" style="1127" customWidth="1"/>
    <col min="2" max="2" width="2.5703125" style="1127" customWidth="1"/>
    <col min="3" max="3" width="1" style="1127" customWidth="1"/>
    <col min="4" max="4" width="32.42578125" style="1127" customWidth="1"/>
    <col min="5" max="5" width="7.42578125" style="1127" customWidth="1"/>
    <col min="6" max="6" width="5.140625" style="1127" customWidth="1"/>
    <col min="7" max="7" width="7.42578125" style="1127" customWidth="1"/>
    <col min="8" max="8" width="5.140625" style="1127" customWidth="1"/>
    <col min="9" max="9" width="7.42578125" style="1127" customWidth="1"/>
    <col min="10" max="10" width="5.140625" style="1127" customWidth="1"/>
    <col min="11" max="11" width="7.42578125" style="1127" customWidth="1"/>
    <col min="12" max="12" width="5.140625" style="1127" customWidth="1"/>
    <col min="13" max="13" width="7.42578125" style="1127" customWidth="1"/>
    <col min="14" max="14" width="5.140625" style="1127" customWidth="1"/>
    <col min="15" max="15" width="2.5703125" style="1127" customWidth="1"/>
    <col min="16" max="16" width="1" style="1127" customWidth="1"/>
    <col min="17" max="17" width="9.140625" style="1128"/>
    <col min="18" max="18" width="9.140625" style="1128" customWidth="1"/>
    <col min="19" max="20" width="9.140625" style="1128"/>
    <col min="21" max="22" width="9.140625" style="1128" customWidth="1"/>
    <col min="23" max="23" width="9.140625" style="1128"/>
    <col min="24" max="16384" width="9.140625" style="1127"/>
  </cols>
  <sheetData>
    <row r="1" spans="1:23" ht="13.5" customHeight="1">
      <c r="A1" s="1033"/>
      <c r="B1" s="1418"/>
      <c r="C1" s="1418"/>
      <c r="D1" s="1418"/>
      <c r="E1" s="1029"/>
      <c r="F1" s="1029"/>
      <c r="G1" s="1029"/>
      <c r="H1" s="1029"/>
      <c r="I1" s="1594" t="s">
        <v>387</v>
      </c>
      <c r="J1" s="1594"/>
      <c r="K1" s="1594"/>
      <c r="L1" s="1594"/>
      <c r="M1" s="1594"/>
      <c r="N1" s="1594"/>
      <c r="O1" s="1419"/>
      <c r="P1" s="1419"/>
    </row>
    <row r="2" spans="1:23" ht="6" customHeight="1">
      <c r="A2" s="1033"/>
      <c r="B2" s="1089"/>
      <c r="C2" s="1062"/>
      <c r="D2" s="1062"/>
      <c r="E2" s="1064"/>
      <c r="F2" s="1064"/>
      <c r="G2" s="1064"/>
      <c r="H2" s="1064"/>
      <c r="I2" s="1035"/>
      <c r="J2" s="1035"/>
      <c r="K2" s="1035"/>
      <c r="L2" s="1035"/>
      <c r="M2" s="1035"/>
      <c r="N2" s="1420"/>
      <c r="O2" s="1029"/>
      <c r="P2" s="1033"/>
    </row>
    <row r="3" spans="1:23" ht="10.5" customHeight="1" thickBot="1">
      <c r="A3" s="1033"/>
      <c r="B3" s="1090"/>
      <c r="C3" s="1091"/>
      <c r="D3" s="1092"/>
      <c r="E3" s="1093"/>
      <c r="F3" s="1093"/>
      <c r="G3" s="1093"/>
      <c r="H3" s="1093"/>
      <c r="I3" s="1029"/>
      <c r="J3" s="1029"/>
      <c r="K3" s="1029"/>
      <c r="L3" s="1029"/>
      <c r="M3" s="1577" t="s">
        <v>75</v>
      </c>
      <c r="N3" s="1577"/>
      <c r="O3" s="1029"/>
      <c r="P3" s="1033"/>
    </row>
    <row r="4" spans="1:23" s="1129" customFormat="1" ht="13.5" customHeight="1" thickBot="1">
      <c r="A4" s="1039"/>
      <c r="B4" s="1040"/>
      <c r="C4" s="1421" t="s">
        <v>198</v>
      </c>
      <c r="D4" s="1391"/>
      <c r="E4" s="1391"/>
      <c r="F4" s="1391"/>
      <c r="G4" s="1391"/>
      <c r="H4" s="1391"/>
      <c r="I4" s="1391"/>
      <c r="J4" s="1391"/>
      <c r="K4" s="1391"/>
      <c r="L4" s="1391"/>
      <c r="M4" s="1391"/>
      <c r="N4" s="1392"/>
      <c r="O4" s="1029"/>
      <c r="P4" s="1039"/>
      <c r="Q4" s="1128"/>
      <c r="R4" s="1128"/>
      <c r="S4" s="1128"/>
      <c r="T4" s="1128"/>
      <c r="U4" s="1128"/>
      <c r="V4" s="1383"/>
      <c r="W4" s="1383"/>
    </row>
    <row r="5" spans="1:23" ht="3.75" customHeight="1">
      <c r="A5" s="1033"/>
      <c r="B5" s="1036"/>
      <c r="C5" s="1595" t="s">
        <v>173</v>
      </c>
      <c r="D5" s="1596"/>
      <c r="E5" s="1094"/>
      <c r="F5" s="1094"/>
      <c r="G5" s="1094"/>
      <c r="H5" s="1094"/>
      <c r="I5" s="1094"/>
      <c r="J5" s="1094"/>
      <c r="K5" s="1037"/>
      <c r="L5" s="1095"/>
      <c r="M5" s="1095"/>
      <c r="N5" s="1095"/>
      <c r="O5" s="1029"/>
      <c r="P5" s="1033"/>
      <c r="V5" s="1383"/>
    </row>
    <row r="6" spans="1:23" ht="12.75" customHeight="1">
      <c r="A6" s="1033"/>
      <c r="B6" s="1036"/>
      <c r="C6" s="1596"/>
      <c r="D6" s="1596"/>
      <c r="E6" s="1131" t="s">
        <v>34</v>
      </c>
      <c r="F6" s="1132" t="s">
        <v>679</v>
      </c>
      <c r="G6" s="1131" t="s">
        <v>34</v>
      </c>
      <c r="H6" s="1132" t="s">
        <v>34</v>
      </c>
      <c r="I6" s="1133"/>
      <c r="J6" s="1132" t="s">
        <v>34</v>
      </c>
      <c r="K6" s="1134" t="s">
        <v>680</v>
      </c>
      <c r="L6" s="1135" t="s">
        <v>34</v>
      </c>
      <c r="M6" s="1135" t="s">
        <v>34</v>
      </c>
      <c r="N6" s="1136"/>
      <c r="O6" s="1029"/>
      <c r="P6" s="1039"/>
      <c r="Q6" s="1383"/>
      <c r="R6" s="1383"/>
      <c r="S6" s="1383"/>
      <c r="T6" s="1383"/>
    </row>
    <row r="7" spans="1:23" ht="12.75" customHeight="1">
      <c r="A7" s="1033"/>
      <c r="B7" s="1036"/>
      <c r="C7" s="1074"/>
      <c r="D7" s="1074"/>
      <c r="E7" s="1545" t="s">
        <v>697</v>
      </c>
      <c r="F7" s="1545"/>
      <c r="G7" s="1545" t="s">
        <v>698</v>
      </c>
      <c r="H7" s="1545"/>
      <c r="I7" s="1545" t="s">
        <v>699</v>
      </c>
      <c r="J7" s="1545"/>
      <c r="K7" s="1545" t="s">
        <v>700</v>
      </c>
      <c r="L7" s="1545"/>
      <c r="M7" s="1545" t="s">
        <v>697</v>
      </c>
      <c r="N7" s="1545"/>
      <c r="O7" s="1047"/>
      <c r="P7" s="1033"/>
      <c r="V7" s="1383"/>
    </row>
    <row r="8" spans="1:23" s="1137" customFormat="1" ht="18.75" customHeight="1">
      <c r="A8" s="1043"/>
      <c r="B8" s="1044"/>
      <c r="C8" s="1558" t="s">
        <v>199</v>
      </c>
      <c r="D8" s="1558"/>
      <c r="E8" s="1590">
        <v>870.9</v>
      </c>
      <c r="F8" s="1590"/>
      <c r="G8" s="1590">
        <v>923.2</v>
      </c>
      <c r="H8" s="1590"/>
      <c r="I8" s="1590">
        <v>952.2</v>
      </c>
      <c r="J8" s="1590"/>
      <c r="K8" s="1590">
        <v>886</v>
      </c>
      <c r="L8" s="1590"/>
      <c r="M8" s="1591">
        <v>838.6</v>
      </c>
      <c r="N8" s="1591"/>
      <c r="O8" s="1048"/>
      <c r="P8" s="1043"/>
      <c r="Q8" s="1128"/>
      <c r="R8" s="1128"/>
      <c r="S8" s="1128"/>
      <c r="T8" s="1128"/>
      <c r="U8" s="1128"/>
      <c r="V8" s="1422"/>
      <c r="W8" s="1423"/>
    </row>
    <row r="9" spans="1:23" ht="13.5" customHeight="1">
      <c r="A9" s="1033"/>
      <c r="B9" s="1036"/>
      <c r="C9" s="1045" t="s">
        <v>74</v>
      </c>
      <c r="D9" s="1046"/>
      <c r="E9" s="1592">
        <v>468.5</v>
      </c>
      <c r="F9" s="1592"/>
      <c r="G9" s="1592">
        <v>481.8</v>
      </c>
      <c r="H9" s="1592"/>
      <c r="I9" s="1592">
        <v>504.2</v>
      </c>
      <c r="J9" s="1592"/>
      <c r="K9" s="1592">
        <v>463.2</v>
      </c>
      <c r="L9" s="1592"/>
      <c r="M9" s="1593">
        <v>432.2</v>
      </c>
      <c r="N9" s="1593"/>
      <c r="O9" s="1047"/>
      <c r="P9" s="1033"/>
      <c r="R9" s="1386"/>
      <c r="S9" s="1386"/>
      <c r="V9" s="1422"/>
      <c r="W9" s="1386"/>
    </row>
    <row r="10" spans="1:23" ht="13.5" customHeight="1">
      <c r="A10" s="1033"/>
      <c r="B10" s="1036"/>
      <c r="C10" s="1045" t="s">
        <v>73</v>
      </c>
      <c r="D10" s="1046"/>
      <c r="E10" s="1592">
        <v>402.5</v>
      </c>
      <c r="F10" s="1592"/>
      <c r="G10" s="1592">
        <v>441.4</v>
      </c>
      <c r="H10" s="1592"/>
      <c r="I10" s="1592">
        <v>447.9</v>
      </c>
      <c r="J10" s="1592"/>
      <c r="K10" s="1592">
        <v>422.8</v>
      </c>
      <c r="L10" s="1592"/>
      <c r="M10" s="1593">
        <v>406.4</v>
      </c>
      <c r="N10" s="1593"/>
      <c r="O10" s="1047"/>
      <c r="P10" s="1033"/>
      <c r="R10" s="1386"/>
      <c r="S10" s="1386"/>
      <c r="V10" s="1422"/>
    </row>
    <row r="11" spans="1:23" ht="18.75" customHeight="1">
      <c r="A11" s="1033"/>
      <c r="B11" s="1036"/>
      <c r="C11" s="1045" t="s">
        <v>174</v>
      </c>
      <c r="D11" s="1046"/>
      <c r="E11" s="1592">
        <v>175.1</v>
      </c>
      <c r="F11" s="1592"/>
      <c r="G11" s="1592">
        <v>164.9</v>
      </c>
      <c r="H11" s="1592"/>
      <c r="I11" s="1592">
        <v>165.9</v>
      </c>
      <c r="J11" s="1592"/>
      <c r="K11" s="1592">
        <v>140.6</v>
      </c>
      <c r="L11" s="1592"/>
      <c r="M11" s="1593">
        <v>146.80000000000001</v>
      </c>
      <c r="N11" s="1593"/>
      <c r="O11" s="1047"/>
      <c r="P11" s="1033"/>
      <c r="Q11" s="1424"/>
      <c r="R11" s="1424"/>
      <c r="S11" s="1424"/>
      <c r="V11" s="1422"/>
      <c r="W11" s="1386"/>
    </row>
    <row r="12" spans="1:23" ht="13.5" customHeight="1">
      <c r="A12" s="1033"/>
      <c r="B12" s="1036"/>
      <c r="C12" s="1045" t="s">
        <v>175</v>
      </c>
      <c r="D12" s="1046"/>
      <c r="E12" s="1592">
        <v>435.6</v>
      </c>
      <c r="F12" s="1592"/>
      <c r="G12" s="1592">
        <v>482.3</v>
      </c>
      <c r="H12" s="1592"/>
      <c r="I12" s="1592">
        <v>489.6</v>
      </c>
      <c r="J12" s="1592"/>
      <c r="K12" s="1592">
        <v>454.5</v>
      </c>
      <c r="L12" s="1592"/>
      <c r="M12" s="1593">
        <v>423.1</v>
      </c>
      <c r="N12" s="1593"/>
      <c r="O12" s="1047"/>
      <c r="P12" s="1033"/>
      <c r="V12" s="1422"/>
      <c r="W12" s="1386"/>
    </row>
    <row r="13" spans="1:23" ht="13.5" customHeight="1">
      <c r="A13" s="1033"/>
      <c r="B13" s="1036"/>
      <c r="C13" s="1045" t="s">
        <v>176</v>
      </c>
      <c r="D13" s="1046"/>
      <c r="E13" s="1592">
        <v>260.2</v>
      </c>
      <c r="F13" s="1592"/>
      <c r="G13" s="1592">
        <v>276</v>
      </c>
      <c r="H13" s="1592"/>
      <c r="I13" s="1592">
        <v>296.7</v>
      </c>
      <c r="J13" s="1592"/>
      <c r="K13" s="1592">
        <v>290.89999999999998</v>
      </c>
      <c r="L13" s="1592"/>
      <c r="M13" s="1593">
        <v>268.7</v>
      </c>
      <c r="N13" s="1593"/>
      <c r="O13" s="1047"/>
      <c r="P13" s="1033"/>
      <c r="V13" s="1422"/>
      <c r="W13" s="1386"/>
    </row>
    <row r="14" spans="1:23" ht="18.75" customHeight="1">
      <c r="A14" s="1033"/>
      <c r="B14" s="1036"/>
      <c r="C14" s="1045" t="s">
        <v>200</v>
      </c>
      <c r="D14" s="1046"/>
      <c r="E14" s="1592">
        <v>98.8</v>
      </c>
      <c r="F14" s="1592"/>
      <c r="G14" s="1592">
        <v>101.6</v>
      </c>
      <c r="H14" s="1592"/>
      <c r="I14" s="1592">
        <v>93</v>
      </c>
      <c r="J14" s="1592"/>
      <c r="K14" s="1592">
        <v>85.7</v>
      </c>
      <c r="L14" s="1592"/>
      <c r="M14" s="1593">
        <v>104.1</v>
      </c>
      <c r="N14" s="1593"/>
      <c r="O14" s="1047"/>
      <c r="P14" s="1033"/>
      <c r="V14" s="1422"/>
    </row>
    <row r="15" spans="1:23" ht="13.5" customHeight="1">
      <c r="A15" s="1033"/>
      <c r="B15" s="1036"/>
      <c r="C15" s="1045" t="s">
        <v>201</v>
      </c>
      <c r="D15" s="1046"/>
      <c r="E15" s="1592">
        <v>772.2</v>
      </c>
      <c r="F15" s="1592"/>
      <c r="G15" s="1592">
        <v>821.6</v>
      </c>
      <c r="H15" s="1592"/>
      <c r="I15" s="1592">
        <v>859.1</v>
      </c>
      <c r="J15" s="1592"/>
      <c r="K15" s="1592">
        <v>800.3</v>
      </c>
      <c r="L15" s="1592"/>
      <c r="M15" s="1593">
        <v>734.6</v>
      </c>
      <c r="N15" s="1593"/>
      <c r="O15" s="1047"/>
      <c r="P15" s="1033"/>
      <c r="V15" s="1422"/>
    </row>
    <row r="16" spans="1:23" ht="18.75" customHeight="1">
      <c r="A16" s="1033"/>
      <c r="B16" s="1036"/>
      <c r="C16" s="1045" t="s">
        <v>202</v>
      </c>
      <c r="D16" s="1046"/>
      <c r="E16" s="1592">
        <v>387</v>
      </c>
      <c r="F16" s="1592"/>
      <c r="G16" s="1592">
        <v>403.3</v>
      </c>
      <c r="H16" s="1592"/>
      <c r="I16" s="1592">
        <v>391.7</v>
      </c>
      <c r="J16" s="1592"/>
      <c r="K16" s="1592">
        <v>337.6</v>
      </c>
      <c r="L16" s="1592"/>
      <c r="M16" s="1593">
        <v>298.3</v>
      </c>
      <c r="N16" s="1593"/>
      <c r="O16" s="1047"/>
      <c r="P16" s="1033"/>
      <c r="V16" s="1422"/>
    </row>
    <row r="17" spans="1:23" ht="13.5" customHeight="1">
      <c r="A17" s="1033"/>
      <c r="B17" s="1036"/>
      <c r="C17" s="1045" t="s">
        <v>203</v>
      </c>
      <c r="D17" s="1046"/>
      <c r="E17" s="1592">
        <v>483.9</v>
      </c>
      <c r="F17" s="1592"/>
      <c r="G17" s="1592">
        <v>519.9</v>
      </c>
      <c r="H17" s="1592"/>
      <c r="I17" s="1592">
        <v>560.5</v>
      </c>
      <c r="J17" s="1592"/>
      <c r="K17" s="1592">
        <v>548.29999999999995</v>
      </c>
      <c r="L17" s="1592"/>
      <c r="M17" s="1593">
        <v>540.29999999999995</v>
      </c>
      <c r="N17" s="1593"/>
      <c r="O17" s="1047"/>
      <c r="P17" s="1033"/>
      <c r="R17" s="1386"/>
      <c r="S17" s="1386"/>
      <c r="V17" s="1383"/>
    </row>
    <row r="18" spans="1:23" s="1137" customFormat="1" ht="18.75" customHeight="1">
      <c r="A18" s="1043"/>
      <c r="B18" s="1044"/>
      <c r="C18" s="1558" t="s">
        <v>204</v>
      </c>
      <c r="D18" s="1558"/>
      <c r="E18" s="1590">
        <v>15.8</v>
      </c>
      <c r="F18" s="1590"/>
      <c r="G18" s="1590">
        <v>16.899999999999999</v>
      </c>
      <c r="H18" s="1590"/>
      <c r="I18" s="1590">
        <v>17.7</v>
      </c>
      <c r="J18" s="1590"/>
      <c r="K18" s="1590">
        <v>16.399999999999999</v>
      </c>
      <c r="L18" s="1590"/>
      <c r="M18" s="1591">
        <v>15.6</v>
      </c>
      <c r="N18" s="1591"/>
      <c r="O18" s="1048"/>
      <c r="P18" s="1043"/>
      <c r="Q18" s="1128"/>
      <c r="R18" s="1128"/>
      <c r="S18" s="1128"/>
      <c r="T18" s="1128"/>
      <c r="U18" s="1128"/>
      <c r="V18" s="1383"/>
      <c r="W18" s="1399"/>
    </row>
    <row r="19" spans="1:23" ht="13.5" customHeight="1">
      <c r="A19" s="1033"/>
      <c r="B19" s="1036"/>
      <c r="C19" s="1045" t="s">
        <v>74</v>
      </c>
      <c r="D19" s="1046"/>
      <c r="E19" s="1592">
        <v>16</v>
      </c>
      <c r="F19" s="1592"/>
      <c r="G19" s="1592">
        <v>16.8</v>
      </c>
      <c r="H19" s="1592"/>
      <c r="I19" s="1592">
        <v>17.8</v>
      </c>
      <c r="J19" s="1592"/>
      <c r="K19" s="1592">
        <v>16.399999999999999</v>
      </c>
      <c r="L19" s="1592"/>
      <c r="M19" s="1593">
        <v>15.3</v>
      </c>
      <c r="N19" s="1593"/>
      <c r="O19" s="1047"/>
      <c r="P19" s="1033"/>
      <c r="R19" s="1386"/>
      <c r="S19" s="1386"/>
      <c r="V19" s="1383"/>
    </row>
    <row r="20" spans="1:23" ht="13.5" customHeight="1">
      <c r="A20" s="1033"/>
      <c r="B20" s="1036"/>
      <c r="C20" s="1045" t="s">
        <v>73</v>
      </c>
      <c r="D20" s="1046"/>
      <c r="E20" s="1592">
        <v>15.4</v>
      </c>
      <c r="F20" s="1592"/>
      <c r="G20" s="1592">
        <v>17.100000000000001</v>
      </c>
      <c r="H20" s="1592"/>
      <c r="I20" s="1592">
        <v>17.5</v>
      </c>
      <c r="J20" s="1592"/>
      <c r="K20" s="1592">
        <v>16.5</v>
      </c>
      <c r="L20" s="1592"/>
      <c r="M20" s="1593">
        <v>15.9</v>
      </c>
      <c r="N20" s="1593"/>
      <c r="O20" s="1047"/>
      <c r="P20" s="1033"/>
      <c r="R20" s="1386"/>
      <c r="S20" s="1386"/>
      <c r="V20" s="1383"/>
    </row>
    <row r="21" spans="1:23" s="1147" customFormat="1" ht="13.5" customHeight="1">
      <c r="A21" s="1096"/>
      <c r="B21" s="1097"/>
      <c r="C21" s="1280" t="s">
        <v>205</v>
      </c>
      <c r="D21" s="1098"/>
      <c r="E21" s="1588">
        <v>-0.59999999999999964</v>
      </c>
      <c r="F21" s="1588"/>
      <c r="G21" s="1588">
        <v>0.30000000000000071</v>
      </c>
      <c r="H21" s="1588"/>
      <c r="I21" s="1588">
        <v>-0.30000000000000071</v>
      </c>
      <c r="J21" s="1588"/>
      <c r="K21" s="1588">
        <v>0.10000000000000142</v>
      </c>
      <c r="L21" s="1588"/>
      <c r="M21" s="1589">
        <v>0.59999999999999964</v>
      </c>
      <c r="N21" s="1589"/>
      <c r="O21" s="1098"/>
      <c r="P21" s="1096"/>
      <c r="Q21" s="1128"/>
      <c r="R21" s="1128"/>
      <c r="S21" s="1128"/>
      <c r="T21" s="1128"/>
      <c r="U21" s="1128"/>
      <c r="V21" s="1130"/>
      <c r="W21" s="1425"/>
    </row>
    <row r="22" spans="1:23" ht="18.75" customHeight="1">
      <c r="A22" s="1033"/>
      <c r="B22" s="1036"/>
      <c r="C22" s="1045" t="s">
        <v>174</v>
      </c>
      <c r="D22" s="1046"/>
      <c r="E22" s="1592">
        <v>39</v>
      </c>
      <c r="F22" s="1592"/>
      <c r="G22" s="1592">
        <v>40</v>
      </c>
      <c r="H22" s="1592"/>
      <c r="I22" s="1592">
        <v>42.1</v>
      </c>
      <c r="J22" s="1592"/>
      <c r="K22" s="1592">
        <v>37.1</v>
      </c>
      <c r="L22" s="1592"/>
      <c r="M22" s="1593">
        <v>36</v>
      </c>
      <c r="N22" s="1593"/>
      <c r="O22" s="1047"/>
      <c r="P22" s="1033"/>
      <c r="R22" s="1386"/>
      <c r="V22" s="1383"/>
    </row>
    <row r="23" spans="1:23" ht="13.5" customHeight="1">
      <c r="A23" s="1033"/>
      <c r="B23" s="1036"/>
      <c r="C23" s="1045" t="s">
        <v>175</v>
      </c>
      <c r="D23" s="1029"/>
      <c r="E23" s="1592">
        <v>15.6</v>
      </c>
      <c r="F23" s="1592"/>
      <c r="G23" s="1592">
        <v>17.399999999999999</v>
      </c>
      <c r="H23" s="1592"/>
      <c r="I23" s="1592">
        <v>17.899999999999999</v>
      </c>
      <c r="J23" s="1592"/>
      <c r="K23" s="1592">
        <v>16.7</v>
      </c>
      <c r="L23" s="1592"/>
      <c r="M23" s="1593">
        <v>15.5</v>
      </c>
      <c r="N23" s="1593"/>
      <c r="O23" s="1047"/>
      <c r="P23" s="1033"/>
      <c r="V23" s="1383"/>
    </row>
    <row r="24" spans="1:23" ht="13.5" customHeight="1">
      <c r="A24" s="1033"/>
      <c r="B24" s="1036"/>
      <c r="C24" s="1045" t="s">
        <v>176</v>
      </c>
      <c r="D24" s="1029"/>
      <c r="E24" s="1592">
        <v>11.4</v>
      </c>
      <c r="F24" s="1592"/>
      <c r="G24" s="1592">
        <v>12.2</v>
      </c>
      <c r="H24" s="1592"/>
      <c r="I24" s="1592">
        <v>13.2</v>
      </c>
      <c r="J24" s="1592"/>
      <c r="K24" s="1592">
        <v>12.7</v>
      </c>
      <c r="L24" s="1592"/>
      <c r="M24" s="1593">
        <v>11.9</v>
      </c>
      <c r="N24" s="1593"/>
      <c r="O24" s="1047"/>
      <c r="P24" s="1033"/>
      <c r="V24" s="1383"/>
    </row>
    <row r="25" spans="1:23" s="1139" customFormat="1" ht="18.75" customHeight="1">
      <c r="A25" s="1099"/>
      <c r="B25" s="1041"/>
      <c r="C25" s="1045" t="s">
        <v>206</v>
      </c>
      <c r="D25" s="1046"/>
      <c r="E25" s="1592">
        <v>16.399999999999999</v>
      </c>
      <c r="F25" s="1592"/>
      <c r="G25" s="1592">
        <v>17.8</v>
      </c>
      <c r="H25" s="1592"/>
      <c r="I25" s="1592">
        <v>18.600000000000001</v>
      </c>
      <c r="J25" s="1592"/>
      <c r="K25" s="1592">
        <v>17.2</v>
      </c>
      <c r="L25" s="1592"/>
      <c r="M25" s="1593">
        <v>16.600000000000001</v>
      </c>
      <c r="N25" s="1593"/>
      <c r="O25" s="1038"/>
      <c r="P25" s="1099"/>
      <c r="Q25" s="1128"/>
      <c r="R25" s="1128"/>
      <c r="S25" s="1128"/>
      <c r="T25" s="1128"/>
      <c r="U25" s="1128"/>
      <c r="V25" s="1383"/>
      <c r="W25" s="1140"/>
    </row>
    <row r="26" spans="1:23" s="1139" customFormat="1" ht="13.5" customHeight="1">
      <c r="A26" s="1099"/>
      <c r="B26" s="1041"/>
      <c r="C26" s="1045" t="s">
        <v>207</v>
      </c>
      <c r="D26" s="1046"/>
      <c r="E26" s="1592">
        <v>12.5</v>
      </c>
      <c r="F26" s="1592"/>
      <c r="G26" s="1592">
        <v>12.7</v>
      </c>
      <c r="H26" s="1592"/>
      <c r="I26" s="1592">
        <v>13.3</v>
      </c>
      <c r="J26" s="1592"/>
      <c r="K26" s="1592">
        <v>11.5</v>
      </c>
      <c r="L26" s="1592"/>
      <c r="M26" s="1593">
        <v>11.2</v>
      </c>
      <c r="N26" s="1593"/>
      <c r="O26" s="1038"/>
      <c r="P26" s="1099"/>
      <c r="Q26" s="1128"/>
      <c r="R26" s="1128"/>
      <c r="S26" s="1128"/>
      <c r="T26" s="1128"/>
      <c r="U26" s="1128"/>
      <c r="V26" s="1383"/>
      <c r="W26" s="1140"/>
    </row>
    <row r="27" spans="1:23" s="1139" customFormat="1" ht="13.5" customHeight="1">
      <c r="A27" s="1099"/>
      <c r="B27" s="1041"/>
      <c r="C27" s="1045" t="s">
        <v>208</v>
      </c>
      <c r="D27" s="1046"/>
      <c r="E27" s="1592">
        <v>17.8</v>
      </c>
      <c r="F27" s="1592"/>
      <c r="G27" s="1592">
        <v>18.7</v>
      </c>
      <c r="H27" s="1592"/>
      <c r="I27" s="1592">
        <v>19.5</v>
      </c>
      <c r="J27" s="1592"/>
      <c r="K27" s="1592">
        <v>19.3</v>
      </c>
      <c r="L27" s="1592"/>
      <c r="M27" s="1593">
        <v>17.899999999999999</v>
      </c>
      <c r="N27" s="1593"/>
      <c r="O27" s="1038"/>
      <c r="P27" s="1099"/>
      <c r="Q27" s="1128"/>
      <c r="R27" s="1128"/>
      <c r="S27" s="1128"/>
      <c r="T27" s="1128"/>
      <c r="U27" s="1128"/>
      <c r="V27" s="1383"/>
      <c r="W27" s="1140"/>
    </row>
    <row r="28" spans="1:23" s="1139" customFormat="1" ht="13.5" customHeight="1">
      <c r="A28" s="1099"/>
      <c r="B28" s="1041"/>
      <c r="C28" s="1045" t="s">
        <v>209</v>
      </c>
      <c r="D28" s="1046"/>
      <c r="E28" s="1592">
        <v>16.100000000000001</v>
      </c>
      <c r="F28" s="1592"/>
      <c r="G28" s="1592">
        <v>17.2</v>
      </c>
      <c r="H28" s="1592"/>
      <c r="I28" s="1592">
        <v>18.5</v>
      </c>
      <c r="J28" s="1592"/>
      <c r="K28" s="1592">
        <v>17.2</v>
      </c>
      <c r="L28" s="1592"/>
      <c r="M28" s="1593">
        <v>16.100000000000001</v>
      </c>
      <c r="N28" s="1593"/>
      <c r="O28" s="1038"/>
      <c r="P28" s="1099"/>
      <c r="Q28" s="1128"/>
      <c r="R28" s="1128"/>
      <c r="S28" s="1128"/>
      <c r="T28" s="1128"/>
      <c r="U28" s="1128"/>
      <c r="V28" s="1383"/>
      <c r="W28" s="1140"/>
    </row>
    <row r="29" spans="1:23" s="1139" customFormat="1" ht="13.5" customHeight="1">
      <c r="A29" s="1099"/>
      <c r="B29" s="1041"/>
      <c r="C29" s="1045" t="s">
        <v>210</v>
      </c>
      <c r="D29" s="1046"/>
      <c r="E29" s="1592">
        <v>14.7</v>
      </c>
      <c r="F29" s="1592"/>
      <c r="G29" s="1592">
        <v>19.7</v>
      </c>
      <c r="H29" s="1592"/>
      <c r="I29" s="1592">
        <v>20.5</v>
      </c>
      <c r="J29" s="1592"/>
      <c r="K29" s="1592">
        <v>16.899999999999999</v>
      </c>
      <c r="L29" s="1592"/>
      <c r="M29" s="1593">
        <v>13.8</v>
      </c>
      <c r="N29" s="1593"/>
      <c r="O29" s="1038"/>
      <c r="P29" s="1099"/>
      <c r="Q29" s="1128"/>
      <c r="R29" s="1128"/>
      <c r="S29" s="1128"/>
      <c r="T29" s="1128"/>
      <c r="U29" s="1128"/>
      <c r="V29" s="1383"/>
      <c r="W29" s="1140"/>
    </row>
    <row r="30" spans="1:23" s="1139" customFormat="1" ht="13.5" customHeight="1">
      <c r="A30" s="1099"/>
      <c r="B30" s="1041"/>
      <c r="C30" s="1045" t="s">
        <v>143</v>
      </c>
      <c r="D30" s="1046"/>
      <c r="E30" s="1592">
        <v>15.4</v>
      </c>
      <c r="F30" s="1592"/>
      <c r="G30" s="1592">
        <v>16.2</v>
      </c>
      <c r="H30" s="1592"/>
      <c r="I30" s="1592">
        <v>17</v>
      </c>
      <c r="J30" s="1592"/>
      <c r="K30" s="1592">
        <v>16.100000000000001</v>
      </c>
      <c r="L30" s="1592"/>
      <c r="M30" s="1593">
        <v>17.7</v>
      </c>
      <c r="N30" s="1593"/>
      <c r="O30" s="1038"/>
      <c r="P30" s="1099"/>
      <c r="Q30" s="1128"/>
      <c r="R30" s="1128"/>
      <c r="S30" s="1128"/>
      <c r="T30" s="1128"/>
      <c r="U30" s="1128"/>
      <c r="V30" s="1383"/>
      <c r="W30" s="1140"/>
    </row>
    <row r="31" spans="1:23" s="1139" customFormat="1" ht="13.5" customHeight="1">
      <c r="A31" s="1099"/>
      <c r="B31" s="1041"/>
      <c r="C31" s="1045" t="s">
        <v>144</v>
      </c>
      <c r="D31" s="1046"/>
      <c r="E31" s="1592">
        <v>17.5</v>
      </c>
      <c r="F31" s="1592"/>
      <c r="G31" s="1592">
        <v>19.7</v>
      </c>
      <c r="H31" s="1592"/>
      <c r="I31" s="1592">
        <v>20</v>
      </c>
      <c r="J31" s="1592"/>
      <c r="K31" s="1592">
        <v>18.8</v>
      </c>
      <c r="L31" s="1592"/>
      <c r="M31" s="1593">
        <v>17.3</v>
      </c>
      <c r="N31" s="1593"/>
      <c r="O31" s="1038"/>
      <c r="P31" s="1099"/>
      <c r="Q31" s="1128"/>
      <c r="R31" s="1128"/>
      <c r="S31" s="1128"/>
      <c r="T31" s="1128"/>
      <c r="U31" s="1128"/>
      <c r="V31" s="1383"/>
      <c r="W31" s="1140"/>
    </row>
    <row r="32" spans="1:23" ht="18.75" customHeight="1">
      <c r="A32" s="1033"/>
      <c r="B32" s="1036"/>
      <c r="C32" s="1558" t="s">
        <v>211</v>
      </c>
      <c r="D32" s="1558"/>
      <c r="E32" s="1590">
        <v>8.8000000000000007</v>
      </c>
      <c r="F32" s="1590"/>
      <c r="G32" s="1590">
        <v>9.5</v>
      </c>
      <c r="H32" s="1590"/>
      <c r="I32" s="1590">
        <v>10.4</v>
      </c>
      <c r="J32" s="1590"/>
      <c r="K32" s="1590">
        <v>10.199999999999999</v>
      </c>
      <c r="L32" s="1590"/>
      <c r="M32" s="1591">
        <v>10</v>
      </c>
      <c r="N32" s="1591"/>
      <c r="O32" s="1047"/>
      <c r="P32" s="1033"/>
      <c r="V32" s="1383"/>
    </row>
    <row r="33" spans="1:23" s="1139" customFormat="1" ht="13.5" customHeight="1">
      <c r="A33" s="1099"/>
      <c r="B33" s="1100"/>
      <c r="C33" s="1045" t="s">
        <v>74</v>
      </c>
      <c r="D33" s="1046"/>
      <c r="E33" s="1564">
        <v>8.8000000000000007</v>
      </c>
      <c r="F33" s="1564"/>
      <c r="G33" s="1564">
        <v>9.5</v>
      </c>
      <c r="H33" s="1564"/>
      <c r="I33" s="1564">
        <v>10.4</v>
      </c>
      <c r="J33" s="1564"/>
      <c r="K33" s="1564">
        <v>10.199999999999999</v>
      </c>
      <c r="L33" s="1564"/>
      <c r="M33" s="1565">
        <v>10.1</v>
      </c>
      <c r="N33" s="1565"/>
      <c r="O33" s="1038"/>
      <c r="P33" s="1099"/>
      <c r="Q33" s="1128"/>
      <c r="R33" s="1128"/>
      <c r="S33" s="1128"/>
      <c r="T33" s="1128"/>
      <c r="U33" s="1128"/>
      <c r="V33" s="1383"/>
      <c r="W33" s="1140"/>
    </row>
    <row r="34" spans="1:23" s="1139" customFormat="1" ht="13.5" customHeight="1">
      <c r="A34" s="1099"/>
      <c r="B34" s="1100"/>
      <c r="C34" s="1045" t="s">
        <v>73</v>
      </c>
      <c r="D34" s="1046"/>
      <c r="E34" s="1564">
        <v>8.6999999999999993</v>
      </c>
      <c r="F34" s="1564"/>
      <c r="G34" s="1564">
        <v>9.5</v>
      </c>
      <c r="H34" s="1564"/>
      <c r="I34" s="1564">
        <v>10.5</v>
      </c>
      <c r="J34" s="1564"/>
      <c r="K34" s="1564">
        <v>10.1</v>
      </c>
      <c r="L34" s="1564"/>
      <c r="M34" s="1565">
        <v>10</v>
      </c>
      <c r="N34" s="1565"/>
      <c r="O34" s="1038"/>
      <c r="P34" s="1099"/>
      <c r="Q34" s="1128"/>
      <c r="R34" s="1128"/>
      <c r="S34" s="1128"/>
      <c r="T34" s="1128"/>
      <c r="U34" s="1128"/>
      <c r="V34" s="1383"/>
      <c r="W34" s="1140"/>
    </row>
    <row r="35" spans="1:23" s="1147" customFormat="1" ht="13.5" customHeight="1">
      <c r="A35" s="1096"/>
      <c r="B35" s="1097"/>
      <c r="C35" s="1280" t="s">
        <v>212</v>
      </c>
      <c r="D35" s="1098"/>
      <c r="E35" s="1588">
        <v>-0.10000000000000142</v>
      </c>
      <c r="F35" s="1588"/>
      <c r="G35" s="1588">
        <v>0</v>
      </c>
      <c r="H35" s="1588"/>
      <c r="I35" s="1588">
        <v>9.9999999999999645E-2</v>
      </c>
      <c r="J35" s="1588"/>
      <c r="K35" s="1588">
        <v>-9.9999999999999645E-2</v>
      </c>
      <c r="L35" s="1588"/>
      <c r="M35" s="1589">
        <v>-9.9999999999999645E-2</v>
      </c>
      <c r="N35" s="1589"/>
      <c r="O35" s="1098"/>
      <c r="P35" s="1096"/>
      <c r="Q35" s="1128"/>
      <c r="R35" s="1426"/>
      <c r="S35" s="1426"/>
      <c r="T35" s="1426"/>
      <c r="U35" s="1426"/>
      <c r="V35" s="1425"/>
      <c r="W35" s="1425"/>
    </row>
    <row r="36" spans="1:23" ht="15" customHeight="1" thickBot="1">
      <c r="A36" s="1033"/>
      <c r="B36" s="1036"/>
      <c r="C36" s="1051"/>
      <c r="D36" s="1279"/>
      <c r="E36" s="1279"/>
      <c r="F36" s="1279"/>
      <c r="G36" s="1279"/>
      <c r="H36" s="1279"/>
      <c r="I36" s="1279"/>
      <c r="J36" s="1279"/>
      <c r="K36" s="1279"/>
      <c r="L36" s="1279"/>
      <c r="M36" s="1577"/>
      <c r="N36" s="1577"/>
      <c r="O36" s="1047"/>
      <c r="P36" s="1033"/>
      <c r="Q36" s="1426"/>
      <c r="R36" s="1427"/>
      <c r="S36" s="1426"/>
      <c r="T36" s="1426"/>
      <c r="U36" s="1426"/>
    </row>
    <row r="37" spans="1:23" s="1129" customFormat="1" ht="14.25" customHeight="1" thickBot="1">
      <c r="A37" s="1039"/>
      <c r="B37" s="1040"/>
      <c r="C37" s="1390" t="s">
        <v>647</v>
      </c>
      <c r="D37" s="1391"/>
      <c r="E37" s="1391"/>
      <c r="F37" s="1391"/>
      <c r="G37" s="1391"/>
      <c r="H37" s="1391"/>
      <c r="I37" s="1391"/>
      <c r="J37" s="1391"/>
      <c r="K37" s="1391"/>
      <c r="L37" s="1391"/>
      <c r="M37" s="1391"/>
      <c r="N37" s="1392"/>
      <c r="O37" s="1047"/>
      <c r="P37" s="1039"/>
      <c r="Q37" s="1426"/>
      <c r="R37" s="1428"/>
      <c r="S37" s="1428"/>
      <c r="T37" s="1428"/>
      <c r="U37" s="1428"/>
      <c r="V37" s="1383"/>
      <c r="W37" s="1383"/>
    </row>
    <row r="38" spans="1:23" ht="3.75" customHeight="1">
      <c r="A38" s="1033"/>
      <c r="B38" s="1036"/>
      <c r="C38" s="1586" t="s">
        <v>177</v>
      </c>
      <c r="D38" s="1587"/>
      <c r="E38" s="1094"/>
      <c r="F38" s="1094"/>
      <c r="G38" s="1094"/>
      <c r="H38" s="1094"/>
      <c r="I38" s="1094"/>
      <c r="J38" s="1094"/>
      <c r="K38" s="1029"/>
      <c r="L38" s="1095"/>
      <c r="M38" s="1095"/>
      <c r="N38" s="1095"/>
      <c r="O38" s="1047"/>
      <c r="P38" s="1033"/>
      <c r="Q38" s="1426"/>
      <c r="R38" s="1426"/>
      <c r="S38" s="1426"/>
      <c r="T38" s="1426"/>
      <c r="U38" s="1426"/>
    </row>
    <row r="39" spans="1:23" ht="12.75" customHeight="1">
      <c r="A39" s="1033"/>
      <c r="B39" s="1036"/>
      <c r="C39" s="1587"/>
      <c r="D39" s="1587"/>
      <c r="E39" s="1131" t="s">
        <v>34</v>
      </c>
      <c r="F39" s="1132" t="s">
        <v>679</v>
      </c>
      <c r="G39" s="1131" t="s">
        <v>34</v>
      </c>
      <c r="H39" s="1132" t="s">
        <v>34</v>
      </c>
      <c r="I39" s="1133"/>
      <c r="J39" s="1132" t="s">
        <v>34</v>
      </c>
      <c r="K39" s="1134" t="s">
        <v>680</v>
      </c>
      <c r="L39" s="1135" t="s">
        <v>34</v>
      </c>
      <c r="M39" s="1135" t="s">
        <v>34</v>
      </c>
      <c r="N39" s="1136"/>
      <c r="O39" s="1029"/>
      <c r="P39" s="1039"/>
      <c r="Q39" s="1383"/>
      <c r="R39" s="1428"/>
      <c r="S39" s="1428"/>
      <c r="T39" s="1428"/>
      <c r="U39" s="1426"/>
    </row>
    <row r="40" spans="1:23" ht="12.75" customHeight="1">
      <c r="A40" s="1033"/>
      <c r="B40" s="1036"/>
      <c r="C40" s="1042"/>
      <c r="D40" s="1042"/>
      <c r="E40" s="1545" t="str">
        <f>+E7</f>
        <v>3.º trimestre</v>
      </c>
      <c r="F40" s="1545"/>
      <c r="G40" s="1545" t="str">
        <f>+G7</f>
        <v>4.º trimestre</v>
      </c>
      <c r="H40" s="1545"/>
      <c r="I40" s="1545" t="str">
        <f>+I7</f>
        <v>1.º trimestre</v>
      </c>
      <c r="J40" s="1545"/>
      <c r="K40" s="1545" t="str">
        <f>+K7</f>
        <v>2.º trimestre</v>
      </c>
      <c r="L40" s="1545"/>
      <c r="M40" s="1545" t="str">
        <f>+M7</f>
        <v>3.º trimestre</v>
      </c>
      <c r="N40" s="1545"/>
      <c r="O40" s="1429"/>
      <c r="P40" s="1033"/>
      <c r="Q40" s="1426"/>
      <c r="R40" s="1426"/>
      <c r="S40" s="1430"/>
      <c r="T40" s="1430"/>
      <c r="U40" s="1426"/>
    </row>
    <row r="41" spans="1:23" ht="11.25" customHeight="1">
      <c r="A41" s="1033"/>
      <c r="B41" s="1040"/>
      <c r="C41" s="1042"/>
      <c r="D41" s="1042"/>
      <c r="E41" s="1143" t="s">
        <v>178</v>
      </c>
      <c r="F41" s="1143" t="s">
        <v>113</v>
      </c>
      <c r="G41" s="1143" t="s">
        <v>178</v>
      </c>
      <c r="H41" s="1143" t="s">
        <v>113</v>
      </c>
      <c r="I41" s="1144" t="s">
        <v>178</v>
      </c>
      <c r="J41" s="1144" t="s">
        <v>113</v>
      </c>
      <c r="K41" s="1144" t="s">
        <v>178</v>
      </c>
      <c r="L41" s="1144" t="s">
        <v>113</v>
      </c>
      <c r="M41" s="1144" t="s">
        <v>178</v>
      </c>
      <c r="N41" s="1144" t="s">
        <v>113</v>
      </c>
      <c r="O41" s="1431"/>
      <c r="P41" s="1033"/>
      <c r="Q41" s="1426"/>
      <c r="R41" s="1426"/>
      <c r="S41" s="1432"/>
      <c r="T41" s="1432"/>
      <c r="U41" s="1426"/>
    </row>
    <row r="42" spans="1:23" s="1137" customFormat="1" ht="19.5" customHeight="1">
      <c r="A42" s="1043"/>
      <c r="B42" s="1044"/>
      <c r="C42" s="1558" t="s">
        <v>648</v>
      </c>
      <c r="D42" s="1558"/>
      <c r="E42" s="1433">
        <v>870.9</v>
      </c>
      <c r="F42" s="1433">
        <f>+E42/E$42*100</f>
        <v>100</v>
      </c>
      <c r="G42" s="1433">
        <v>923.2</v>
      </c>
      <c r="H42" s="1433">
        <f>+G42/G$42*100</f>
        <v>100</v>
      </c>
      <c r="I42" s="1433">
        <v>952.2</v>
      </c>
      <c r="J42" s="1433">
        <f>+I42/I$42*100</f>
        <v>100</v>
      </c>
      <c r="K42" s="1433">
        <v>886</v>
      </c>
      <c r="L42" s="1433">
        <f>+K42/K$42*100</f>
        <v>100</v>
      </c>
      <c r="M42" s="1433">
        <v>838.6</v>
      </c>
      <c r="N42" s="1433">
        <f>+M42/M$42*100</f>
        <v>100</v>
      </c>
      <c r="O42" s="1431"/>
      <c r="P42" s="1043"/>
      <c r="Q42" s="1434"/>
      <c r="R42" s="1435"/>
      <c r="S42" s="1435"/>
      <c r="T42" s="1435"/>
      <c r="U42" s="1434"/>
      <c r="V42" s="1423"/>
      <c r="W42" s="1399"/>
    </row>
    <row r="43" spans="1:23" s="1142" customFormat="1" ht="14.25" customHeight="1">
      <c r="A43" s="1073"/>
      <c r="B43" s="1041"/>
      <c r="C43" s="1053"/>
      <c r="D43" s="1045" t="s">
        <v>649</v>
      </c>
      <c r="E43" s="1436">
        <v>483.9</v>
      </c>
      <c r="F43" s="1436">
        <f>+E43/E$42*100</f>
        <v>55.563210471925593</v>
      </c>
      <c r="G43" s="1436">
        <v>519.9</v>
      </c>
      <c r="H43" s="1436">
        <f>+G43/G$42*100</f>
        <v>56.314991334488731</v>
      </c>
      <c r="I43" s="1436">
        <v>560.5</v>
      </c>
      <c r="J43" s="1436">
        <f>+I43/I$42*100</f>
        <v>58.863684099978997</v>
      </c>
      <c r="K43" s="1436">
        <v>548.29999999999995</v>
      </c>
      <c r="L43" s="1436">
        <f>+K43/K$42*100</f>
        <v>61.884875846501117</v>
      </c>
      <c r="M43" s="1436">
        <v>540.29999999999995</v>
      </c>
      <c r="N43" s="1436">
        <f>+M43/M$42*100</f>
        <v>64.428809921297386</v>
      </c>
      <c r="O43" s="1429"/>
      <c r="P43" s="1073"/>
      <c r="Q43" s="1437"/>
      <c r="R43" s="1435"/>
      <c r="S43" s="1435"/>
      <c r="T43" s="1435"/>
      <c r="U43" s="1438"/>
      <c r="V43" s="1423"/>
      <c r="W43" s="1387"/>
    </row>
    <row r="44" spans="1:23" s="1138" customFormat="1" ht="19.5" customHeight="1">
      <c r="A44" s="1054"/>
      <c r="B44" s="1055"/>
      <c r="C44" s="1045" t="s">
        <v>636</v>
      </c>
      <c r="D44" s="1082"/>
      <c r="E44" s="1436">
        <v>28.3</v>
      </c>
      <c r="F44" s="1436">
        <f>+E44/E$42*100</f>
        <v>3.2495119990814101</v>
      </c>
      <c r="G44" s="1436">
        <v>23.2</v>
      </c>
      <c r="H44" s="1436">
        <f>+G44/G$42*100</f>
        <v>2.5129982668977471</v>
      </c>
      <c r="I44" s="1436">
        <v>29.1</v>
      </c>
      <c r="J44" s="1436">
        <f>+I44/I$42*100</f>
        <v>3.0560806553245117</v>
      </c>
      <c r="K44" s="1436">
        <v>31.8</v>
      </c>
      <c r="L44" s="1436">
        <f>+K44/K$42*100</f>
        <v>3.5891647855530473</v>
      </c>
      <c r="M44" s="1436">
        <v>25.4</v>
      </c>
      <c r="N44" s="1436">
        <f>+M44/M$42*100</f>
        <v>3.0288576198425945</v>
      </c>
      <c r="O44" s="1439"/>
      <c r="P44" s="1054"/>
      <c r="Q44" s="1427"/>
      <c r="R44" s="1435"/>
      <c r="S44" s="1435"/>
      <c r="T44" s="1435"/>
      <c r="U44" s="1440"/>
      <c r="V44" s="1423"/>
      <c r="W44" s="1389"/>
    </row>
    <row r="45" spans="1:23" s="1142" customFormat="1" ht="14.25" customHeight="1">
      <c r="A45" s="1073"/>
      <c r="B45" s="1041"/>
      <c r="C45" s="1053"/>
      <c r="D45" s="1280" t="s">
        <v>649</v>
      </c>
      <c r="E45" s="1441">
        <v>20.6</v>
      </c>
      <c r="F45" s="1441">
        <f>+E45/E44*100</f>
        <v>72.791519434628981</v>
      </c>
      <c r="G45" s="1441">
        <v>16.5</v>
      </c>
      <c r="H45" s="1441">
        <f>+G45/G44*100</f>
        <v>71.120689655172413</v>
      </c>
      <c r="I45" s="1441">
        <v>21.8</v>
      </c>
      <c r="J45" s="1441">
        <f>+I45/I44*100</f>
        <v>74.914089347079042</v>
      </c>
      <c r="K45" s="1441">
        <v>23.5</v>
      </c>
      <c r="L45" s="1441">
        <f>+K45/K44*100</f>
        <v>73.899371069182379</v>
      </c>
      <c r="M45" s="1441">
        <v>20.399999999999999</v>
      </c>
      <c r="N45" s="1441">
        <f>+M45/M44*100</f>
        <v>80.314960629921259</v>
      </c>
      <c r="O45" s="1060"/>
      <c r="P45" s="1073"/>
      <c r="Q45" s="1437"/>
      <c r="R45" s="1435"/>
      <c r="S45" s="1435"/>
      <c r="T45" s="1435"/>
      <c r="U45" s="1438"/>
      <c r="V45" s="1423"/>
      <c r="W45" s="1387"/>
    </row>
    <row r="46" spans="1:23" s="1138" customFormat="1" ht="19.5" customHeight="1">
      <c r="A46" s="1054"/>
      <c r="B46" s="1055"/>
      <c r="C46" s="1045" t="s">
        <v>637</v>
      </c>
      <c r="D46" s="1082"/>
      <c r="E46" s="1436">
        <v>138.30000000000001</v>
      </c>
      <c r="F46" s="1436">
        <f>+E46/E$42*100</f>
        <v>15.880124009645197</v>
      </c>
      <c r="G46" s="1436">
        <v>139.9</v>
      </c>
      <c r="H46" s="1436">
        <f>+G46/G$42*100</f>
        <v>15.153812824956672</v>
      </c>
      <c r="I46" s="1436">
        <v>153.4</v>
      </c>
      <c r="J46" s="1436">
        <f>+I46/I$42*100</f>
        <v>16.1100609115732</v>
      </c>
      <c r="K46" s="1436">
        <v>138.1</v>
      </c>
      <c r="L46" s="1436">
        <f>+K46/K$42*100</f>
        <v>15.586907449209933</v>
      </c>
      <c r="M46" s="1436">
        <v>118.7</v>
      </c>
      <c r="N46" s="1436">
        <f>+M46/M$42*100</f>
        <v>14.154543286429764</v>
      </c>
      <c r="O46" s="1439"/>
      <c r="P46" s="1054"/>
      <c r="Q46" s="1427"/>
      <c r="R46" s="1435"/>
      <c r="S46" s="1435"/>
      <c r="T46" s="1435"/>
      <c r="U46" s="1440"/>
      <c r="V46" s="1423"/>
      <c r="W46" s="1389"/>
    </row>
    <row r="47" spans="1:23" s="1142" customFormat="1" ht="14.25" customHeight="1">
      <c r="A47" s="1073"/>
      <c r="B47" s="1041"/>
      <c r="C47" s="1053"/>
      <c r="D47" s="1280" t="s">
        <v>649</v>
      </c>
      <c r="E47" s="1441">
        <v>90.5</v>
      </c>
      <c r="F47" s="1441">
        <f>+E47/E46*100</f>
        <v>65.437454808387557</v>
      </c>
      <c r="G47" s="1441">
        <v>90.2</v>
      </c>
      <c r="H47" s="1441">
        <f>+G47/G46*100</f>
        <v>64.474624731951394</v>
      </c>
      <c r="I47" s="1441">
        <v>98.4</v>
      </c>
      <c r="J47" s="1441">
        <f>+I47/I46*100</f>
        <v>64.146023468057365</v>
      </c>
      <c r="K47" s="1441">
        <v>98.8</v>
      </c>
      <c r="L47" s="1441">
        <f>+K47/K46*100</f>
        <v>71.542360608254882</v>
      </c>
      <c r="M47" s="1441">
        <v>89.3</v>
      </c>
      <c r="N47" s="1441">
        <f>+M47/M46*100</f>
        <v>75.231676495366457</v>
      </c>
      <c r="O47" s="1060"/>
      <c r="P47" s="1073"/>
      <c r="Q47" s="1437"/>
      <c r="R47" s="1435"/>
      <c r="S47" s="1435"/>
      <c r="T47" s="1435"/>
      <c r="U47" s="1438"/>
      <c r="V47" s="1423"/>
      <c r="W47" s="1387"/>
    </row>
    <row r="48" spans="1:23" s="1138" customFormat="1" ht="19.5" customHeight="1">
      <c r="A48" s="1054"/>
      <c r="B48" s="1055"/>
      <c r="C48" s="1045" t="s">
        <v>638</v>
      </c>
      <c r="D48" s="1082"/>
      <c r="E48" s="1436">
        <v>132.6</v>
      </c>
      <c r="F48" s="1436">
        <f>+E48/E$42*100</f>
        <v>15.22562866000689</v>
      </c>
      <c r="G48" s="1436">
        <v>142.9</v>
      </c>
      <c r="H48" s="1436">
        <f>+G48/G$42*100</f>
        <v>15.478769497400346</v>
      </c>
      <c r="I48" s="1436">
        <v>158.69999999999999</v>
      </c>
      <c r="J48" s="1436">
        <f>+I48/I$42*100</f>
        <v>16.666666666666664</v>
      </c>
      <c r="K48" s="1436">
        <v>152.9</v>
      </c>
      <c r="L48" s="1436">
        <f>+K48/K$42*100</f>
        <v>17.257336343115128</v>
      </c>
      <c r="M48" s="1436">
        <v>126.3</v>
      </c>
      <c r="N48" s="1436">
        <f>+M48/M$42*100</f>
        <v>15.060815645122824</v>
      </c>
      <c r="O48" s="1056"/>
      <c r="P48" s="1054"/>
      <c r="Q48" s="1427"/>
      <c r="R48" s="1435"/>
      <c r="S48" s="1435"/>
      <c r="T48" s="1435"/>
      <c r="U48" s="1440"/>
      <c r="V48" s="1423"/>
      <c r="W48" s="1389"/>
    </row>
    <row r="49" spans="1:23" s="1142" customFormat="1" ht="14.25" customHeight="1">
      <c r="A49" s="1073"/>
      <c r="B49" s="1041"/>
      <c r="C49" s="1053"/>
      <c r="D49" s="1280" t="s">
        <v>649</v>
      </c>
      <c r="E49" s="1441">
        <v>74.599999999999994</v>
      </c>
      <c r="F49" s="1441">
        <f>+E49/E48*100</f>
        <v>56.259426847662141</v>
      </c>
      <c r="G49" s="1441">
        <v>79.599999999999994</v>
      </c>
      <c r="H49" s="1441">
        <f>+G49/G48*100</f>
        <v>55.703289013296008</v>
      </c>
      <c r="I49" s="1441">
        <v>97.1</v>
      </c>
      <c r="J49" s="1441">
        <f>+I49/I48*100</f>
        <v>61.184625078764967</v>
      </c>
      <c r="K49" s="1441">
        <v>93.9</v>
      </c>
      <c r="L49" s="1441">
        <f>+K49/K48*100</f>
        <v>61.412688031393067</v>
      </c>
      <c r="M49" s="1441">
        <v>86.9</v>
      </c>
      <c r="N49" s="1441">
        <f>+M49/M48*100</f>
        <v>68.804433887569289</v>
      </c>
      <c r="O49" s="1042"/>
      <c r="P49" s="1073"/>
      <c r="Q49" s="1438"/>
      <c r="R49" s="1442"/>
      <c r="S49" s="1442"/>
      <c r="T49" s="1442"/>
      <c r="U49" s="1438"/>
      <c r="V49" s="1423"/>
      <c r="W49" s="1387"/>
    </row>
    <row r="50" spans="1:23" s="1138" customFormat="1" ht="19.5" customHeight="1">
      <c r="A50" s="1054"/>
      <c r="B50" s="1055"/>
      <c r="C50" s="1045" t="s">
        <v>639</v>
      </c>
      <c r="D50" s="1082"/>
      <c r="E50" s="1436">
        <v>218.8</v>
      </c>
      <c r="F50" s="1436">
        <f>+E50/E$42*100</f>
        <v>25.123435526466874</v>
      </c>
      <c r="G50" s="1436">
        <v>245.1</v>
      </c>
      <c r="H50" s="1436">
        <f>+G50/G$42*100</f>
        <v>26.54896013864818</v>
      </c>
      <c r="I50" s="1436">
        <v>231.2</v>
      </c>
      <c r="J50" s="1436">
        <f>+I50/I$42*100</f>
        <v>24.28061331653014</v>
      </c>
      <c r="K50" s="1436">
        <v>227.4</v>
      </c>
      <c r="L50" s="1436">
        <f>+K50/K$42*100</f>
        <v>25.665914221218962</v>
      </c>
      <c r="M50" s="1436">
        <v>213.2</v>
      </c>
      <c r="N50" s="1436">
        <f>+M50/M$42*100</f>
        <v>25.423324588600043</v>
      </c>
      <c r="O50" s="1056"/>
      <c r="P50" s="1054"/>
      <c r="Q50" s="1440"/>
      <c r="R50" s="1443"/>
      <c r="S50" s="1444"/>
      <c r="T50" s="1444"/>
      <c r="U50" s="1440"/>
      <c r="V50" s="1423"/>
      <c r="W50" s="1389"/>
    </row>
    <row r="51" spans="1:23" s="1142" customFormat="1" ht="14.25" customHeight="1">
      <c r="A51" s="1073"/>
      <c r="B51" s="1102"/>
      <c r="C51" s="1053"/>
      <c r="D51" s="1280" t="s">
        <v>649</v>
      </c>
      <c r="E51" s="1441">
        <v>117.8</v>
      </c>
      <c r="F51" s="1441">
        <f>+E51/E50*100</f>
        <v>53.839122486288851</v>
      </c>
      <c r="G51" s="1441">
        <v>133.80000000000001</v>
      </c>
      <c r="H51" s="1441">
        <f>+G51/G50*100</f>
        <v>54.589963280293766</v>
      </c>
      <c r="I51" s="1441">
        <v>129.9</v>
      </c>
      <c r="J51" s="1441">
        <f>+I51/I50*100</f>
        <v>56.185121107266447</v>
      </c>
      <c r="K51" s="1441">
        <v>130</v>
      </c>
      <c r="L51" s="1441">
        <f>+K51/K50*100</f>
        <v>57.16798592788038</v>
      </c>
      <c r="M51" s="1441">
        <v>137.19999999999999</v>
      </c>
      <c r="N51" s="1441">
        <f>+M51/M50*100</f>
        <v>64.352720450281424</v>
      </c>
      <c r="O51" s="1042"/>
      <c r="P51" s="1073"/>
      <c r="Q51" s="1438"/>
      <c r="R51" s="1445"/>
      <c r="S51" s="1446"/>
      <c r="T51" s="1447"/>
      <c r="U51" s="1438"/>
      <c r="V51" s="1423"/>
      <c r="W51" s="1387"/>
    </row>
    <row r="52" spans="1:23" s="1138" customFormat="1" ht="19.5" customHeight="1">
      <c r="A52" s="1054"/>
      <c r="B52" s="1055"/>
      <c r="C52" s="1045" t="s">
        <v>640</v>
      </c>
      <c r="D52" s="1082"/>
      <c r="E52" s="1436">
        <v>215.5</v>
      </c>
      <c r="F52" s="1436">
        <f>+E52/E$42*100</f>
        <v>24.744517166149961</v>
      </c>
      <c r="G52" s="1436">
        <v>223.4</v>
      </c>
      <c r="H52" s="1436">
        <f>+G52/G$42*100</f>
        <v>24.198440207972268</v>
      </c>
      <c r="I52" s="1436">
        <v>231.6</v>
      </c>
      <c r="J52" s="1436">
        <f>+I52/I$42*100</f>
        <v>24.322621298046627</v>
      </c>
      <c r="K52" s="1436">
        <v>209.3</v>
      </c>
      <c r="L52" s="1436">
        <f>+K52/K$42*100</f>
        <v>23.623024830699777</v>
      </c>
      <c r="M52" s="1436">
        <v>208.5</v>
      </c>
      <c r="N52" s="1436">
        <f>+M52/M$42*100</f>
        <v>24.862866682566182</v>
      </c>
      <c r="O52" s="1056"/>
      <c r="P52" s="1054"/>
      <c r="Q52" s="1440"/>
      <c r="R52" s="1445"/>
      <c r="S52" s="1446"/>
      <c r="T52" s="1426"/>
      <c r="U52" s="1440"/>
      <c r="V52" s="1423"/>
      <c r="W52" s="1389"/>
    </row>
    <row r="53" spans="1:23" s="1142" customFormat="1" ht="14.25" customHeight="1">
      <c r="A53" s="1073"/>
      <c r="B53" s="1102"/>
      <c r="C53" s="1053"/>
      <c r="D53" s="1280" t="s">
        <v>649</v>
      </c>
      <c r="E53" s="1441">
        <v>110</v>
      </c>
      <c r="F53" s="1441">
        <f>+E53/E52*100</f>
        <v>51.044083526682137</v>
      </c>
      <c r="G53" s="1441">
        <v>122.1</v>
      </c>
      <c r="H53" s="1441">
        <f>+G53/G52*100</f>
        <v>54.655326768128909</v>
      </c>
      <c r="I53" s="1441">
        <v>130.9</v>
      </c>
      <c r="J53" s="1441">
        <f>+I53/I52*100</f>
        <v>56.51986183074267</v>
      </c>
      <c r="K53" s="1441">
        <v>125.9</v>
      </c>
      <c r="L53" s="1441">
        <f>+K53/K52*100</f>
        <v>60.152890587673191</v>
      </c>
      <c r="M53" s="1441">
        <v>125.5</v>
      </c>
      <c r="N53" s="1441">
        <f>+M53/M52*100</f>
        <v>60.19184652278178</v>
      </c>
      <c r="O53" s="1042"/>
      <c r="P53" s="1073"/>
      <c r="Q53" s="1438"/>
      <c r="R53" s="1438"/>
      <c r="S53" s="1438"/>
      <c r="T53" s="1438"/>
      <c r="U53" s="1438"/>
      <c r="V53" s="1423"/>
      <c r="W53" s="1387"/>
    </row>
    <row r="54" spans="1:23" s="1138" customFormat="1" ht="19.5" customHeight="1">
      <c r="A54" s="1054"/>
      <c r="B54" s="1055"/>
      <c r="C54" s="1045" t="s">
        <v>646</v>
      </c>
      <c r="D54" s="1082"/>
      <c r="E54" s="1436">
        <v>137.5</v>
      </c>
      <c r="F54" s="1436">
        <f>+E54/E$42*100</f>
        <v>15.788265013204731</v>
      </c>
      <c r="G54" s="1436">
        <v>148.6</v>
      </c>
      <c r="H54" s="1436">
        <f>+G54/G$42*100</f>
        <v>16.096187175043326</v>
      </c>
      <c r="I54" s="1436">
        <v>148.1</v>
      </c>
      <c r="J54" s="1436">
        <f>+I54/I$42*100</f>
        <v>15.553455156479728</v>
      </c>
      <c r="K54" s="1436">
        <v>126.4</v>
      </c>
      <c r="L54" s="1436">
        <f>+K54/K$42*100</f>
        <v>14.266365688487584</v>
      </c>
      <c r="M54" s="1436">
        <v>146.5</v>
      </c>
      <c r="N54" s="1436">
        <f>+M54/M$42*100</f>
        <v>17.469592177438585</v>
      </c>
      <c r="O54" s="1056"/>
      <c r="P54" s="1054"/>
      <c r="Q54" s="1438"/>
      <c r="R54" s="1448"/>
      <c r="S54" s="1448"/>
      <c r="T54" s="1448"/>
      <c r="U54" s="1440"/>
      <c r="V54" s="1423"/>
      <c r="W54" s="1389"/>
    </row>
    <row r="55" spans="1:23" s="1142" customFormat="1" ht="14.25" customHeight="1">
      <c r="A55" s="1073"/>
      <c r="B55" s="1102"/>
      <c r="C55" s="1053"/>
      <c r="D55" s="1280" t="s">
        <v>649</v>
      </c>
      <c r="E55" s="1441">
        <v>70.400000000000006</v>
      </c>
      <c r="F55" s="1441">
        <f>+E55/E54*100</f>
        <v>51.2</v>
      </c>
      <c r="G55" s="1441">
        <v>77.8</v>
      </c>
      <c r="H55" s="1441">
        <f>+G55/G54*100</f>
        <v>52.355316285329742</v>
      </c>
      <c r="I55" s="1441">
        <v>82.4</v>
      </c>
      <c r="J55" s="1441">
        <f>+I55/I54*100</f>
        <v>55.638082376772459</v>
      </c>
      <c r="K55" s="1441">
        <v>76.3</v>
      </c>
      <c r="L55" s="1441">
        <f>+K55/K54*100</f>
        <v>60.36392405063291</v>
      </c>
      <c r="M55" s="1441">
        <v>81.099999999999994</v>
      </c>
      <c r="N55" s="1441">
        <f>+M55/M54*100</f>
        <v>55.358361774744026</v>
      </c>
      <c r="O55" s="1042"/>
      <c r="P55" s="1073"/>
      <c r="Q55" s="1438"/>
      <c r="R55" s="1438"/>
      <c r="S55" s="1438"/>
      <c r="T55" s="1438"/>
      <c r="U55" s="1438"/>
      <c r="V55" s="1399"/>
      <c r="W55" s="1387"/>
    </row>
    <row r="56" spans="1:23" s="1148" customFormat="1" ht="13.5" customHeight="1">
      <c r="A56" s="1103"/>
      <c r="B56" s="1055"/>
      <c r="C56" s="1058" t="s">
        <v>179</v>
      </c>
      <c r="D56" s="1053"/>
      <c r="E56" s="1583" t="s">
        <v>90</v>
      </c>
      <c r="F56" s="1583"/>
      <c r="G56" s="1583"/>
      <c r="H56" s="1583"/>
      <c r="I56" s="1583"/>
      <c r="J56" s="1583"/>
      <c r="K56" s="1583"/>
      <c r="L56" s="1583"/>
      <c r="M56" s="1583"/>
      <c r="N56" s="1583"/>
      <c r="O56" s="1104"/>
      <c r="P56" s="1103"/>
      <c r="Q56" s="1438"/>
      <c r="R56" s="1449"/>
      <c r="S56" s="1449"/>
      <c r="T56" s="1449"/>
      <c r="U56" s="1449"/>
      <c r="V56" s="1450"/>
      <c r="W56" s="1450"/>
    </row>
    <row r="57" spans="1:23" s="1148" customFormat="1" ht="13.5" customHeight="1">
      <c r="A57" s="1103"/>
      <c r="B57" s="1055"/>
      <c r="C57" s="1584" t="s">
        <v>650</v>
      </c>
      <c r="D57" s="1584"/>
      <c r="E57" s="1584"/>
      <c r="F57" s="1584"/>
      <c r="G57" s="1584"/>
      <c r="H57" s="1584"/>
      <c r="I57" s="1584"/>
      <c r="J57" s="1584"/>
      <c r="K57" s="1584"/>
      <c r="L57" s="1584"/>
      <c r="M57" s="1584"/>
      <c r="N57" s="1584"/>
      <c r="O57" s="1104"/>
      <c r="P57" s="1103"/>
      <c r="Q57" s="1438"/>
      <c r="R57" s="1451"/>
      <c r="S57" s="1449"/>
      <c r="T57" s="1449"/>
      <c r="U57" s="1449"/>
      <c r="V57" s="1450"/>
      <c r="W57" s="1450"/>
    </row>
    <row r="58" spans="1:23" ht="13.5" customHeight="1">
      <c r="A58" s="1033"/>
      <c r="B58" s="1105">
        <v>8</v>
      </c>
      <c r="C58" s="1585">
        <v>41609</v>
      </c>
      <c r="D58" s="1585"/>
      <c r="E58" s="1029"/>
      <c r="F58" s="1029"/>
      <c r="G58" s="1029"/>
      <c r="H58" s="1029"/>
      <c r="I58" s="1029"/>
      <c r="J58" s="1029"/>
      <c r="K58" s="1029"/>
      <c r="L58" s="1029"/>
      <c r="M58" s="1029"/>
      <c r="N58" s="1029"/>
      <c r="O58" s="1034"/>
      <c r="P58" s="1033"/>
      <c r="Q58" s="1438"/>
      <c r="R58" s="1426"/>
      <c r="S58" s="1426"/>
      <c r="T58" s="1426"/>
      <c r="U58" s="1426"/>
    </row>
    <row r="59" spans="1:23" ht="15" customHeight="1">
      <c r="R59" s="1386"/>
      <c r="U59" s="1452"/>
    </row>
    <row r="60" spans="1:23">
      <c r="R60" s="1386"/>
    </row>
    <row r="62" spans="1:23" ht="15" customHeight="1">
      <c r="U62" s="1453"/>
    </row>
    <row r="69" spans="13:15" ht="8.25" customHeight="1"/>
    <row r="71" spans="13:15" ht="9" customHeight="1">
      <c r="O71" s="1146"/>
    </row>
    <row r="72" spans="13:15" ht="8.25" customHeight="1">
      <c r="M72" s="1560"/>
      <c r="N72" s="1560"/>
      <c r="O72" s="1560"/>
    </row>
    <row r="73" spans="13:15" ht="9.75" customHeight="1"/>
  </sheetData>
  <mergeCells count="163">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6:N56"/>
    <mergeCell ref="C57:N57"/>
    <mergeCell ref="C58:D58"/>
    <mergeCell ref="M72:O72"/>
    <mergeCell ref="C38:D39"/>
    <mergeCell ref="E40:F40"/>
    <mergeCell ref="G40:H40"/>
    <mergeCell ref="I40:J40"/>
    <mergeCell ref="K40:L40"/>
    <mergeCell ref="M40:N40"/>
  </mergeCells>
  <conditionalFormatting sqref="E7:N7">
    <cfRule type="cellIs" dxfId="9" priority="2" operator="equal">
      <formula>"1.º trimestre"</formula>
    </cfRule>
  </conditionalFormatting>
  <conditionalFormatting sqref="E40:N40">
    <cfRule type="cellIs" dxfId="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70" customWidth="1"/>
    <col min="2" max="2" width="2.5703125" style="170" customWidth="1"/>
    <col min="3" max="3" width="1" style="170" customWidth="1"/>
    <col min="4" max="4" width="32.85546875" style="170" customWidth="1"/>
    <col min="5" max="9" width="11.85546875" style="170" customWidth="1"/>
    <col min="10" max="10" width="2.5703125" style="170" customWidth="1"/>
    <col min="11" max="11" width="1" style="170" customWidth="1"/>
    <col min="12" max="16384" width="9.140625" style="170"/>
  </cols>
  <sheetData>
    <row r="1" spans="1:11" ht="13.5" customHeight="1">
      <c r="A1" s="169"/>
      <c r="B1" s="1605" t="s">
        <v>383</v>
      </c>
      <c r="C1" s="1605"/>
      <c r="D1" s="1605"/>
      <c r="E1" s="171"/>
      <c r="F1" s="171"/>
      <c r="G1" s="171"/>
      <c r="H1" s="171"/>
      <c r="I1" s="171"/>
      <c r="J1" s="171"/>
      <c r="K1" s="169"/>
    </row>
    <row r="2" spans="1:11" ht="6" customHeight="1">
      <c r="A2" s="169"/>
      <c r="B2" s="784"/>
      <c r="C2" s="784"/>
      <c r="D2" s="784"/>
      <c r="E2" s="297"/>
      <c r="F2" s="297"/>
      <c r="G2" s="297"/>
      <c r="H2" s="297"/>
      <c r="I2" s="297"/>
      <c r="J2" s="298"/>
      <c r="K2" s="171"/>
    </row>
    <row r="3" spans="1:11" ht="10.5" customHeight="1" thickBot="1">
      <c r="A3" s="169"/>
      <c r="B3" s="171"/>
      <c r="C3" s="171"/>
      <c r="D3" s="171"/>
      <c r="E3" s="727"/>
      <c r="F3" s="727"/>
      <c r="G3" s="171"/>
      <c r="H3" s="727"/>
      <c r="I3" s="727" t="s">
        <v>72</v>
      </c>
      <c r="J3" s="299"/>
      <c r="K3" s="171"/>
    </row>
    <row r="4" spans="1:11" ht="13.5" customHeight="1" thickBot="1">
      <c r="A4" s="169"/>
      <c r="B4" s="171"/>
      <c r="C4" s="497" t="s">
        <v>49</v>
      </c>
      <c r="D4" s="513"/>
      <c r="E4" s="514"/>
      <c r="F4" s="514"/>
      <c r="G4" s="514"/>
      <c r="H4" s="514"/>
      <c r="I4" s="515"/>
      <c r="J4" s="299"/>
      <c r="K4" s="171"/>
    </row>
    <row r="5" spans="1:11" ht="5.25" customHeight="1">
      <c r="A5" s="169"/>
      <c r="B5" s="171"/>
      <c r="C5" s="1606" t="s">
        <v>80</v>
      </c>
      <c r="D5" s="1606"/>
      <c r="E5" s="235"/>
      <c r="F5" s="235"/>
      <c r="G5" s="235"/>
      <c r="H5" s="235"/>
      <c r="I5" s="235"/>
      <c r="J5" s="299"/>
      <c r="K5" s="171"/>
    </row>
    <row r="6" spans="1:11" ht="12.75" customHeight="1">
      <c r="A6" s="169"/>
      <c r="B6" s="171"/>
      <c r="C6" s="1606"/>
      <c r="D6" s="1606"/>
      <c r="E6" s="1603">
        <v>2012</v>
      </c>
      <c r="F6" s="1603"/>
      <c r="G6" s="1603"/>
      <c r="H6" s="1603">
        <v>2013</v>
      </c>
      <c r="I6" s="1603"/>
      <c r="J6" s="299"/>
      <c r="K6" s="171"/>
    </row>
    <row r="7" spans="1:11" ht="12.75" customHeight="1">
      <c r="A7" s="169"/>
      <c r="B7" s="171"/>
      <c r="C7" s="1601" t="s">
        <v>255</v>
      </c>
      <c r="D7" s="1602"/>
      <c r="E7" s="617" t="s">
        <v>284</v>
      </c>
      <c r="F7" s="617" t="s">
        <v>294</v>
      </c>
      <c r="G7" s="617" t="s">
        <v>346</v>
      </c>
      <c r="H7" s="936" t="s">
        <v>410</v>
      </c>
      <c r="I7" s="617" t="s">
        <v>424</v>
      </c>
      <c r="J7" s="299"/>
      <c r="K7" s="171"/>
    </row>
    <row r="8" spans="1:11" s="219" customFormat="1" ht="9.75" customHeight="1">
      <c r="A8" s="207"/>
      <c r="B8" s="221"/>
      <c r="C8" s="619" t="s">
        <v>70</v>
      </c>
      <c r="D8" s="221"/>
      <c r="E8" s="222"/>
      <c r="F8" s="222"/>
      <c r="G8" s="222"/>
      <c r="H8" s="222"/>
      <c r="I8" s="222"/>
      <c r="J8" s="299"/>
      <c r="K8" s="171"/>
    </row>
    <row r="9" spans="1:11" s="200" customFormat="1" ht="9.75" customHeight="1">
      <c r="A9" s="198"/>
      <c r="B9" s="199"/>
      <c r="C9" s="782" t="s">
        <v>256</v>
      </c>
      <c r="D9" s="300"/>
      <c r="E9" s="212">
        <v>262</v>
      </c>
      <c r="F9" s="212">
        <v>317</v>
      </c>
      <c r="G9" s="212">
        <v>384</v>
      </c>
      <c r="H9" s="212">
        <v>322</v>
      </c>
      <c r="I9" s="212">
        <v>194</v>
      </c>
      <c r="J9" s="299"/>
      <c r="K9" s="171"/>
    </row>
    <row r="10" spans="1:11" s="200" customFormat="1" ht="9.75" customHeight="1">
      <c r="A10" s="198"/>
      <c r="B10" s="199"/>
      <c r="C10" s="782" t="s">
        <v>257</v>
      </c>
      <c r="D10" s="172"/>
      <c r="E10" s="212">
        <v>13635</v>
      </c>
      <c r="F10" s="212">
        <v>28658</v>
      </c>
      <c r="G10" s="212">
        <v>23921</v>
      </c>
      <c r="H10" s="212">
        <v>34939</v>
      </c>
      <c r="I10" s="212">
        <v>16030</v>
      </c>
      <c r="J10" s="299"/>
      <c r="K10" s="171"/>
    </row>
    <row r="11" spans="1:11" s="200" customFormat="1" ht="9.75" customHeight="1">
      <c r="A11" s="198"/>
      <c r="B11" s="199"/>
      <c r="C11" s="782" t="s">
        <v>258</v>
      </c>
      <c r="D11" s="172"/>
      <c r="E11" s="212">
        <v>3019</v>
      </c>
      <c r="F11" s="212">
        <v>3373</v>
      </c>
      <c r="G11" s="212">
        <v>3461</v>
      </c>
      <c r="H11" s="212">
        <v>3321</v>
      </c>
      <c r="I11" s="212">
        <v>1476</v>
      </c>
      <c r="J11" s="299"/>
      <c r="K11" s="171"/>
    </row>
    <row r="12" spans="1:11" s="200" customFormat="1" ht="9" customHeight="1">
      <c r="A12" s="198"/>
      <c r="B12" s="199"/>
      <c r="C12" s="619" t="s">
        <v>259</v>
      </c>
      <c r="D12" s="199"/>
      <c r="E12" s="222"/>
      <c r="F12" s="222"/>
      <c r="G12" s="222"/>
      <c r="H12" s="222"/>
      <c r="I12" s="222"/>
      <c r="J12" s="299"/>
      <c r="K12" s="171"/>
    </row>
    <row r="13" spans="1:11" s="200" customFormat="1" ht="9.75" customHeight="1">
      <c r="A13" s="198"/>
      <c r="B13" s="199"/>
      <c r="C13" s="782" t="s">
        <v>256</v>
      </c>
      <c r="D13" s="300"/>
      <c r="E13" s="213">
        <v>75</v>
      </c>
      <c r="F13" s="213">
        <v>90</v>
      </c>
      <c r="G13" s="213">
        <v>126</v>
      </c>
      <c r="H13" s="213">
        <v>97</v>
      </c>
      <c r="I13" s="213">
        <v>58</v>
      </c>
      <c r="J13" s="299"/>
      <c r="K13" s="171"/>
    </row>
    <row r="14" spans="1:11" s="200" customFormat="1" ht="9.75" customHeight="1">
      <c r="A14" s="198"/>
      <c r="B14" s="199"/>
      <c r="C14" s="782" t="s">
        <v>257</v>
      </c>
      <c r="D14" s="172"/>
      <c r="E14" s="213">
        <v>3216</v>
      </c>
      <c r="F14" s="213">
        <v>4508</v>
      </c>
      <c r="G14" s="213">
        <v>3108</v>
      </c>
      <c r="H14" s="213">
        <v>3850</v>
      </c>
      <c r="I14" s="213">
        <v>2883</v>
      </c>
      <c r="J14" s="299"/>
      <c r="K14" s="171"/>
    </row>
    <row r="15" spans="1:11" s="200" customFormat="1" ht="9.75" customHeight="1">
      <c r="A15" s="198"/>
      <c r="B15" s="199"/>
      <c r="C15" s="782" t="s">
        <v>258</v>
      </c>
      <c r="D15" s="172"/>
      <c r="E15" s="213">
        <v>1001</v>
      </c>
      <c r="F15" s="213">
        <v>845</v>
      </c>
      <c r="G15" s="213">
        <v>981</v>
      </c>
      <c r="H15" s="213">
        <v>1211</v>
      </c>
      <c r="I15" s="213">
        <v>409</v>
      </c>
      <c r="J15" s="299"/>
      <c r="K15" s="171"/>
    </row>
    <row r="16" spans="1:11" s="200" customFormat="1" ht="9.75" customHeight="1">
      <c r="A16" s="198"/>
      <c r="B16" s="199"/>
      <c r="C16" s="619" t="s">
        <v>260</v>
      </c>
      <c r="D16" s="199"/>
      <c r="E16" s="222"/>
      <c r="F16" s="222"/>
      <c r="G16" s="222"/>
      <c r="H16" s="222"/>
      <c r="I16" s="222"/>
      <c r="J16" s="299"/>
      <c r="K16" s="171"/>
    </row>
    <row r="17" spans="1:11" s="200" customFormat="1" ht="9.75" customHeight="1">
      <c r="A17" s="198"/>
      <c r="B17" s="199"/>
      <c r="C17" s="782" t="s">
        <v>256</v>
      </c>
      <c r="D17" s="172"/>
      <c r="E17" s="213">
        <v>39</v>
      </c>
      <c r="F17" s="213">
        <v>46</v>
      </c>
      <c r="G17" s="213">
        <v>60</v>
      </c>
      <c r="H17" s="213">
        <v>32</v>
      </c>
      <c r="I17" s="213">
        <v>19</v>
      </c>
      <c r="J17" s="299"/>
      <c r="K17" s="171"/>
    </row>
    <row r="18" spans="1:11" s="200" customFormat="1" ht="9.75" customHeight="1">
      <c r="A18" s="198"/>
      <c r="B18" s="199"/>
      <c r="C18" s="782" t="s">
        <v>257</v>
      </c>
      <c r="D18" s="172"/>
      <c r="E18" s="213">
        <v>932</v>
      </c>
      <c r="F18" s="213">
        <v>1192</v>
      </c>
      <c r="G18" s="213">
        <v>1673</v>
      </c>
      <c r="H18" s="213">
        <v>1621</v>
      </c>
      <c r="I18" s="213">
        <v>6051</v>
      </c>
      <c r="J18" s="299"/>
      <c r="K18" s="171"/>
    </row>
    <row r="19" spans="1:11" s="200" customFormat="1" ht="9.75" customHeight="1">
      <c r="A19" s="198"/>
      <c r="B19" s="199"/>
      <c r="C19" s="782" t="s">
        <v>258</v>
      </c>
      <c r="D19" s="172"/>
      <c r="E19" s="213">
        <v>225</v>
      </c>
      <c r="F19" s="213">
        <v>404</v>
      </c>
      <c r="G19" s="213">
        <v>413</v>
      </c>
      <c r="H19" s="213">
        <v>190</v>
      </c>
      <c r="I19" s="213">
        <v>142</v>
      </c>
      <c r="J19" s="299"/>
      <c r="K19" s="171"/>
    </row>
    <row r="20" spans="1:11" s="200" customFormat="1" ht="9" customHeight="1">
      <c r="A20" s="198"/>
      <c r="B20" s="199"/>
      <c r="C20" s="619" t="s">
        <v>261</v>
      </c>
      <c r="D20" s="199"/>
      <c r="E20" s="222"/>
      <c r="F20" s="222"/>
      <c r="G20" s="222"/>
      <c r="H20" s="222"/>
      <c r="I20" s="222"/>
      <c r="J20" s="299"/>
      <c r="K20" s="171"/>
    </row>
    <row r="21" spans="1:11" s="200" customFormat="1" ht="9.75" customHeight="1">
      <c r="A21" s="198"/>
      <c r="B21" s="199"/>
      <c r="C21" s="782" t="s">
        <v>256</v>
      </c>
      <c r="D21" s="172"/>
      <c r="E21" s="213">
        <v>134</v>
      </c>
      <c r="F21" s="213">
        <v>156</v>
      </c>
      <c r="G21" s="213">
        <v>173</v>
      </c>
      <c r="H21" s="213">
        <v>173</v>
      </c>
      <c r="I21" s="213">
        <v>107</v>
      </c>
      <c r="J21" s="299"/>
      <c r="K21" s="171"/>
    </row>
    <row r="22" spans="1:11" s="200" customFormat="1" ht="9.75" customHeight="1">
      <c r="A22" s="198"/>
      <c r="B22" s="199"/>
      <c r="C22" s="782" t="s">
        <v>257</v>
      </c>
      <c r="D22" s="172"/>
      <c r="E22" s="213">
        <v>9226</v>
      </c>
      <c r="F22" s="213">
        <v>22355</v>
      </c>
      <c r="G22" s="213">
        <v>18567</v>
      </c>
      <c r="H22" s="213">
        <v>29235</v>
      </c>
      <c r="I22" s="213">
        <v>6886</v>
      </c>
      <c r="J22" s="299"/>
      <c r="K22" s="171"/>
    </row>
    <row r="23" spans="1:11" s="200" customFormat="1" ht="9.75" customHeight="1">
      <c r="A23" s="198"/>
      <c r="B23" s="199"/>
      <c r="C23" s="782" t="s">
        <v>258</v>
      </c>
      <c r="D23" s="172"/>
      <c r="E23" s="213">
        <v>1632</v>
      </c>
      <c r="F23" s="213">
        <v>1983</v>
      </c>
      <c r="G23" s="213">
        <v>1813</v>
      </c>
      <c r="H23" s="213">
        <v>1801</v>
      </c>
      <c r="I23" s="213">
        <v>856</v>
      </c>
      <c r="J23" s="299"/>
      <c r="K23" s="171"/>
    </row>
    <row r="24" spans="1:11" s="200" customFormat="1" ht="9" customHeight="1">
      <c r="A24" s="198"/>
      <c r="B24" s="199"/>
      <c r="C24" s="619" t="s">
        <v>262</v>
      </c>
      <c r="D24" s="199"/>
      <c r="E24" s="222"/>
      <c r="F24" s="222"/>
      <c r="G24" s="222"/>
      <c r="H24" s="222"/>
      <c r="I24" s="222"/>
      <c r="J24" s="299"/>
      <c r="K24" s="171"/>
    </row>
    <row r="25" spans="1:11" s="200" customFormat="1" ht="9.75" customHeight="1">
      <c r="A25" s="198"/>
      <c r="B25" s="199"/>
      <c r="C25" s="782" t="s">
        <v>256</v>
      </c>
      <c r="D25" s="172"/>
      <c r="E25" s="213">
        <v>5</v>
      </c>
      <c r="F25" s="213">
        <v>5</v>
      </c>
      <c r="G25" s="213">
        <v>14</v>
      </c>
      <c r="H25" s="213">
        <v>9</v>
      </c>
      <c r="I25" s="213">
        <v>5</v>
      </c>
      <c r="J25" s="299"/>
      <c r="K25" s="171"/>
    </row>
    <row r="26" spans="1:11" s="200" customFormat="1" ht="9.75" customHeight="1">
      <c r="A26" s="198"/>
      <c r="B26" s="199"/>
      <c r="C26" s="782" t="s">
        <v>257</v>
      </c>
      <c r="D26" s="172"/>
      <c r="E26" s="213">
        <v>108</v>
      </c>
      <c r="F26" s="213">
        <v>83</v>
      </c>
      <c r="G26" s="213">
        <v>453</v>
      </c>
      <c r="H26" s="213">
        <v>157</v>
      </c>
      <c r="I26" s="213">
        <v>165</v>
      </c>
      <c r="J26" s="299"/>
      <c r="K26" s="171"/>
    </row>
    <row r="27" spans="1:11" s="200" customFormat="1" ht="9.75" customHeight="1">
      <c r="A27" s="198"/>
      <c r="B27" s="199"/>
      <c r="C27" s="782" t="s">
        <v>258</v>
      </c>
      <c r="D27" s="172"/>
      <c r="E27" s="213">
        <v>57</v>
      </c>
      <c r="F27" s="213">
        <v>47</v>
      </c>
      <c r="G27" s="213">
        <v>200</v>
      </c>
      <c r="H27" s="213">
        <v>59</v>
      </c>
      <c r="I27" s="213">
        <v>45</v>
      </c>
      <c r="J27" s="299"/>
      <c r="K27" s="171"/>
    </row>
    <row r="28" spans="1:11" s="200" customFormat="1" ht="9" customHeight="1">
      <c r="A28" s="198"/>
      <c r="B28" s="199"/>
      <c r="C28" s="619" t="s">
        <v>263</v>
      </c>
      <c r="D28" s="199"/>
      <c r="E28" s="222"/>
      <c r="F28" s="222"/>
      <c r="G28" s="222"/>
      <c r="H28" s="222"/>
      <c r="I28" s="222"/>
      <c r="J28" s="299"/>
      <c r="K28" s="171"/>
    </row>
    <row r="29" spans="1:11" s="200" customFormat="1" ht="9.75" customHeight="1">
      <c r="A29" s="198"/>
      <c r="B29" s="199"/>
      <c r="C29" s="782" t="s">
        <v>256</v>
      </c>
      <c r="D29" s="300"/>
      <c r="E29" s="213">
        <v>9</v>
      </c>
      <c r="F29" s="213">
        <v>20</v>
      </c>
      <c r="G29" s="213">
        <v>11</v>
      </c>
      <c r="H29" s="213">
        <v>11</v>
      </c>
      <c r="I29" s="213">
        <v>5</v>
      </c>
      <c r="J29" s="299"/>
      <c r="K29" s="171"/>
    </row>
    <row r="30" spans="1:11" s="200" customFormat="1" ht="9.75" customHeight="1">
      <c r="A30" s="198"/>
      <c r="B30" s="199"/>
      <c r="C30" s="782" t="s">
        <v>257</v>
      </c>
      <c r="D30" s="172"/>
      <c r="E30" s="213">
        <v>153</v>
      </c>
      <c r="F30" s="213">
        <v>520</v>
      </c>
      <c r="G30" s="213">
        <v>120</v>
      </c>
      <c r="H30" s="213">
        <v>76</v>
      </c>
      <c r="I30" s="213">
        <v>45</v>
      </c>
      <c r="J30" s="299"/>
      <c r="K30" s="171"/>
    </row>
    <row r="31" spans="1:11" s="200" customFormat="1" ht="9.75" customHeight="1">
      <c r="A31" s="198"/>
      <c r="B31" s="199"/>
      <c r="C31" s="782" t="s">
        <v>258</v>
      </c>
      <c r="D31" s="172"/>
      <c r="E31" s="213">
        <v>104</v>
      </c>
      <c r="F31" s="213">
        <v>94</v>
      </c>
      <c r="G31" s="213">
        <v>54</v>
      </c>
      <c r="H31" s="213">
        <v>60</v>
      </c>
      <c r="I31" s="213">
        <v>24</v>
      </c>
      <c r="J31" s="299"/>
      <c r="K31" s="171"/>
    </row>
    <row r="32" spans="1:11" s="200" customFormat="1" ht="3.75" customHeight="1">
      <c r="A32" s="198"/>
      <c r="B32" s="199"/>
      <c r="C32" s="782"/>
      <c r="D32" s="172"/>
      <c r="E32" s="212"/>
      <c r="F32" s="212"/>
      <c r="G32" s="212"/>
      <c r="H32" s="212"/>
      <c r="I32" s="212"/>
      <c r="J32" s="299"/>
      <c r="K32" s="171"/>
    </row>
    <row r="33" spans="1:11" s="219" customFormat="1" ht="12.75" customHeight="1">
      <c r="A33" s="207"/>
      <c r="B33" s="221"/>
      <c r="C33" s="1601" t="s">
        <v>169</v>
      </c>
      <c r="D33" s="1602"/>
      <c r="E33" s="220"/>
      <c r="F33" s="220"/>
      <c r="G33" s="220"/>
      <c r="H33" s="220"/>
      <c r="I33" s="220"/>
      <c r="J33" s="299"/>
      <c r="K33" s="171"/>
    </row>
    <row r="34" spans="1:11" s="214" customFormat="1" ht="9.75" customHeight="1">
      <c r="A34" s="216"/>
      <c r="B34" s="217"/>
      <c r="C34" s="619" t="s">
        <v>70</v>
      </c>
      <c r="D34" s="301"/>
      <c r="E34" s="218"/>
      <c r="F34" s="218"/>
      <c r="G34" s="218"/>
      <c r="H34" s="218"/>
      <c r="I34" s="218"/>
      <c r="J34" s="302"/>
      <c r="K34" s="204"/>
    </row>
    <row r="35" spans="1:11" ht="10.5" customHeight="1">
      <c r="A35" s="169"/>
      <c r="B35" s="171"/>
      <c r="C35" s="782" t="s">
        <v>256</v>
      </c>
      <c r="D35" s="172"/>
      <c r="E35" s="212">
        <v>233</v>
      </c>
      <c r="F35" s="212">
        <v>272</v>
      </c>
      <c r="G35" s="212">
        <v>379</v>
      </c>
      <c r="H35" s="212">
        <v>304</v>
      </c>
      <c r="I35" s="212">
        <v>199</v>
      </c>
      <c r="J35" s="299"/>
      <c r="K35" s="171"/>
    </row>
    <row r="36" spans="1:11" s="200" customFormat="1" ht="10.5" customHeight="1">
      <c r="A36" s="198"/>
      <c r="B36" s="199"/>
      <c r="C36" s="782" t="s">
        <v>257</v>
      </c>
      <c r="D36" s="172"/>
      <c r="E36" s="212">
        <v>18747</v>
      </c>
      <c r="F36" s="212">
        <v>13933</v>
      </c>
      <c r="G36" s="212">
        <v>31192</v>
      </c>
      <c r="H36" s="212">
        <v>19969</v>
      </c>
      <c r="I36" s="212">
        <v>23320</v>
      </c>
      <c r="J36" s="299"/>
      <c r="K36" s="171"/>
    </row>
    <row r="37" spans="1:11" s="200" customFormat="1" ht="12" customHeight="1">
      <c r="A37" s="198"/>
      <c r="B37" s="199"/>
      <c r="C37" s="782" t="s">
        <v>278</v>
      </c>
      <c r="D37" s="303"/>
      <c r="E37" s="212">
        <v>2403</v>
      </c>
      <c r="F37" s="212">
        <v>3006</v>
      </c>
      <c r="G37" s="212">
        <v>3763</v>
      </c>
      <c r="H37" s="212">
        <v>3146</v>
      </c>
      <c r="I37" s="212">
        <v>1900</v>
      </c>
      <c r="J37" s="299"/>
      <c r="K37" s="171"/>
    </row>
    <row r="38" spans="1:11" s="200" customFormat="1" ht="12" customHeight="1">
      <c r="A38" s="198"/>
      <c r="B38" s="199"/>
      <c r="C38" s="782" t="s">
        <v>277</v>
      </c>
      <c r="D38" s="303"/>
      <c r="E38" s="192">
        <f>SUM(E39:E41)</f>
        <v>2403</v>
      </c>
      <c r="F38" s="192">
        <f>SUM(F39:F41)</f>
        <v>3006</v>
      </c>
      <c r="G38" s="192">
        <f>SUM(G39:G41)</f>
        <v>3763</v>
      </c>
      <c r="H38" s="192">
        <f>SUM(H39:H41)</f>
        <v>3126</v>
      </c>
      <c r="I38" s="192">
        <f>SUM(I39:I41)</f>
        <v>1900</v>
      </c>
      <c r="J38" s="299"/>
      <c r="K38" s="171"/>
    </row>
    <row r="39" spans="1:11" s="200" customFormat="1" ht="9.75" customHeight="1">
      <c r="A39" s="198"/>
      <c r="B39" s="199"/>
      <c r="C39" s="782"/>
      <c r="D39" s="618" t="s">
        <v>264</v>
      </c>
      <c r="E39" s="213">
        <v>2291</v>
      </c>
      <c r="F39" s="213">
        <v>2785</v>
      </c>
      <c r="G39" s="213">
        <v>3512</v>
      </c>
      <c r="H39" s="213">
        <v>3039</v>
      </c>
      <c r="I39" s="213">
        <v>1769</v>
      </c>
      <c r="J39" s="299"/>
      <c r="K39" s="171"/>
    </row>
    <row r="40" spans="1:11" s="200" customFormat="1" ht="9.75" customHeight="1">
      <c r="A40" s="198"/>
      <c r="B40" s="199"/>
      <c r="C40" s="782"/>
      <c r="D40" s="618" t="s">
        <v>265</v>
      </c>
      <c r="E40" s="213">
        <v>41</v>
      </c>
      <c r="F40" s="213">
        <v>30</v>
      </c>
      <c r="G40" s="213">
        <v>32</v>
      </c>
      <c r="H40" s="213">
        <v>9</v>
      </c>
      <c r="I40" s="213">
        <v>66</v>
      </c>
      <c r="J40" s="299"/>
      <c r="K40" s="171"/>
    </row>
    <row r="41" spans="1:11" s="200" customFormat="1" ht="9.75" customHeight="1">
      <c r="A41" s="198"/>
      <c r="B41" s="199"/>
      <c r="C41" s="782"/>
      <c r="D41" s="618" t="s">
        <v>266</v>
      </c>
      <c r="E41" s="213">
        <v>71</v>
      </c>
      <c r="F41" s="213">
        <v>191</v>
      </c>
      <c r="G41" s="213">
        <v>219</v>
      </c>
      <c r="H41" s="213">
        <v>78</v>
      </c>
      <c r="I41" s="213">
        <v>65</v>
      </c>
      <c r="J41" s="299"/>
      <c r="K41" s="171"/>
    </row>
    <row r="42" spans="1:11" s="214" customFormat="1" ht="9" customHeight="1">
      <c r="A42" s="216"/>
      <c r="B42" s="217"/>
      <c r="C42" s="619" t="s">
        <v>259</v>
      </c>
      <c r="D42" s="301"/>
      <c r="E42" s="218"/>
      <c r="F42" s="218"/>
      <c r="G42" s="218"/>
      <c r="H42" s="218"/>
      <c r="I42" s="218"/>
      <c r="J42" s="302"/>
      <c r="K42" s="204"/>
    </row>
    <row r="43" spans="1:11" ht="10.5" customHeight="1">
      <c r="A43" s="169"/>
      <c r="B43" s="171"/>
      <c r="C43" s="782" t="s">
        <v>256</v>
      </c>
      <c r="D43" s="172"/>
      <c r="E43" s="213">
        <v>91</v>
      </c>
      <c r="F43" s="213">
        <v>92</v>
      </c>
      <c r="G43" s="213">
        <v>123</v>
      </c>
      <c r="H43" s="213">
        <v>106</v>
      </c>
      <c r="I43" s="213">
        <v>61</v>
      </c>
      <c r="J43" s="299"/>
      <c r="K43" s="171"/>
    </row>
    <row r="44" spans="1:11" s="200" customFormat="1" ht="12" customHeight="1">
      <c r="A44" s="198"/>
      <c r="B44" s="199"/>
      <c r="C44" s="782" t="s">
        <v>257</v>
      </c>
      <c r="D44" s="172"/>
      <c r="E44" s="213">
        <v>4781</v>
      </c>
      <c r="F44" s="213">
        <v>3822</v>
      </c>
      <c r="G44" s="213">
        <v>4569</v>
      </c>
      <c r="H44" s="213">
        <v>4019</v>
      </c>
      <c r="I44" s="213">
        <v>2313</v>
      </c>
      <c r="J44" s="299"/>
      <c r="K44" s="171"/>
    </row>
    <row r="45" spans="1:11" s="200" customFormat="1" ht="12" customHeight="1">
      <c r="A45" s="198"/>
      <c r="B45" s="199"/>
      <c r="C45" s="782" t="s">
        <v>278</v>
      </c>
      <c r="D45" s="303"/>
      <c r="E45" s="213">
        <v>1082</v>
      </c>
      <c r="F45" s="213">
        <v>1036</v>
      </c>
      <c r="G45" s="213">
        <v>1001</v>
      </c>
      <c r="H45" s="213">
        <v>1253</v>
      </c>
      <c r="I45" s="213">
        <v>461</v>
      </c>
      <c r="J45" s="299"/>
      <c r="K45" s="171"/>
    </row>
    <row r="46" spans="1:11" s="200" customFormat="1" ht="11.25" customHeight="1">
      <c r="A46" s="198"/>
      <c r="B46" s="199"/>
      <c r="C46" s="782" t="s">
        <v>277</v>
      </c>
      <c r="D46" s="943"/>
      <c r="E46" s="944">
        <f>1033+15+34</f>
        <v>1082</v>
      </c>
      <c r="F46" s="944">
        <f>944+13+79</f>
        <v>1036</v>
      </c>
      <c r="G46" s="944">
        <f>826+24+151</f>
        <v>1001</v>
      </c>
      <c r="H46" s="944">
        <f>1197+7+49</f>
        <v>1253</v>
      </c>
      <c r="I46" s="944">
        <f>400+2+59</f>
        <v>461</v>
      </c>
      <c r="J46" s="299"/>
      <c r="K46" s="171"/>
    </row>
    <row r="47" spans="1:11" s="214" customFormat="1" ht="9" customHeight="1">
      <c r="A47" s="216"/>
      <c r="B47" s="217"/>
      <c r="C47" s="619" t="s">
        <v>260</v>
      </c>
      <c r="D47" s="945"/>
      <c r="E47" s="945"/>
      <c r="F47" s="945"/>
      <c r="G47" s="945"/>
      <c r="H47" s="945"/>
      <c r="I47" s="945"/>
      <c r="J47" s="302"/>
      <c r="K47" s="204"/>
    </row>
    <row r="48" spans="1:11" ht="10.5" customHeight="1">
      <c r="A48" s="169"/>
      <c r="B48" s="171"/>
      <c r="C48" s="782" t="s">
        <v>256</v>
      </c>
      <c r="D48" s="946"/>
      <c r="E48" s="944">
        <v>41</v>
      </c>
      <c r="F48" s="944">
        <v>39</v>
      </c>
      <c r="G48" s="944">
        <v>65</v>
      </c>
      <c r="H48" s="944">
        <v>35</v>
      </c>
      <c r="I48" s="944">
        <v>23</v>
      </c>
      <c r="J48" s="299"/>
      <c r="K48" s="171"/>
    </row>
    <row r="49" spans="1:11" s="200" customFormat="1" ht="10.5" customHeight="1">
      <c r="A49" s="198"/>
      <c r="B49" s="199"/>
      <c r="C49" s="782" t="s">
        <v>257</v>
      </c>
      <c r="D49" s="172"/>
      <c r="E49" s="213">
        <v>809</v>
      </c>
      <c r="F49" s="213">
        <v>1058</v>
      </c>
      <c r="G49" s="213">
        <v>1629</v>
      </c>
      <c r="H49" s="213">
        <v>1216</v>
      </c>
      <c r="I49" s="213">
        <v>1406</v>
      </c>
      <c r="J49" s="299"/>
      <c r="K49" s="171"/>
    </row>
    <row r="50" spans="1:11" s="200" customFormat="1" ht="12" customHeight="1">
      <c r="A50" s="198"/>
      <c r="B50" s="199"/>
      <c r="C50" s="782" t="s">
        <v>278</v>
      </c>
      <c r="D50" s="303"/>
      <c r="E50" s="213">
        <v>293</v>
      </c>
      <c r="F50" s="213">
        <v>333</v>
      </c>
      <c r="G50" s="213">
        <v>461</v>
      </c>
      <c r="H50" s="213">
        <v>219</v>
      </c>
      <c r="I50" s="213">
        <v>213</v>
      </c>
      <c r="J50" s="299"/>
      <c r="K50" s="171"/>
    </row>
    <row r="51" spans="1:11" s="200" customFormat="1" ht="12" customHeight="1">
      <c r="A51" s="198"/>
      <c r="B51" s="199"/>
      <c r="C51" s="782" t="s">
        <v>277</v>
      </c>
      <c r="D51" s="303"/>
      <c r="E51" s="193">
        <f>273+8+12</f>
        <v>293</v>
      </c>
      <c r="F51" s="193">
        <f>282+51</f>
        <v>333</v>
      </c>
      <c r="G51" s="193">
        <f>431+5+25</f>
        <v>461</v>
      </c>
      <c r="H51" s="193">
        <f>210+9</f>
        <v>219</v>
      </c>
      <c r="I51" s="193">
        <f>146+63+4</f>
        <v>213</v>
      </c>
      <c r="J51" s="299"/>
      <c r="K51" s="171"/>
    </row>
    <row r="52" spans="1:11" s="214" customFormat="1" ht="9" customHeight="1">
      <c r="A52" s="216"/>
      <c r="B52" s="217"/>
      <c r="C52" s="619" t="s">
        <v>261</v>
      </c>
      <c r="D52" s="301"/>
      <c r="E52" s="215"/>
      <c r="F52" s="215"/>
      <c r="G52" s="215"/>
      <c r="H52" s="215"/>
      <c r="I52" s="215"/>
      <c r="J52" s="302"/>
      <c r="K52" s="204"/>
    </row>
    <row r="53" spans="1:11" ht="10.5" customHeight="1">
      <c r="A53" s="169"/>
      <c r="B53" s="171"/>
      <c r="C53" s="782" t="s">
        <v>256</v>
      </c>
      <c r="D53" s="172"/>
      <c r="E53" s="213">
        <v>90</v>
      </c>
      <c r="F53" s="213">
        <v>127</v>
      </c>
      <c r="G53" s="213">
        <v>164</v>
      </c>
      <c r="H53" s="213">
        <v>141</v>
      </c>
      <c r="I53" s="213">
        <v>107</v>
      </c>
      <c r="J53" s="299"/>
      <c r="K53" s="171"/>
    </row>
    <row r="54" spans="1:11" s="200" customFormat="1" ht="10.5" customHeight="1">
      <c r="A54" s="198"/>
      <c r="B54" s="199"/>
      <c r="C54" s="782" t="s">
        <v>257</v>
      </c>
      <c r="D54" s="172"/>
      <c r="E54" s="213">
        <v>12968</v>
      </c>
      <c r="F54" s="213">
        <v>8654</v>
      </c>
      <c r="G54" s="213">
        <v>24331</v>
      </c>
      <c r="H54" s="213">
        <v>14170</v>
      </c>
      <c r="I54" s="213">
        <v>19522</v>
      </c>
      <c r="J54" s="299"/>
      <c r="K54" s="171"/>
    </row>
    <row r="55" spans="1:11" s="200" customFormat="1" ht="12" customHeight="1">
      <c r="A55" s="198"/>
      <c r="B55" s="199"/>
      <c r="C55" s="782" t="s">
        <v>278</v>
      </c>
      <c r="D55" s="303"/>
      <c r="E55" s="213">
        <v>922</v>
      </c>
      <c r="F55" s="213">
        <v>1531</v>
      </c>
      <c r="G55" s="213">
        <v>2097</v>
      </c>
      <c r="H55" s="213">
        <v>1403</v>
      </c>
      <c r="I55" s="213">
        <v>1188</v>
      </c>
      <c r="J55" s="299"/>
      <c r="K55" s="171"/>
    </row>
    <row r="56" spans="1:11" s="200" customFormat="1" ht="12" customHeight="1">
      <c r="A56" s="198"/>
      <c r="B56" s="199"/>
      <c r="C56" s="782" t="s">
        <v>277</v>
      </c>
      <c r="D56" s="303"/>
      <c r="E56" s="193">
        <f>891+6+25</f>
        <v>922</v>
      </c>
      <c r="F56" s="193">
        <f>1465+17+49</f>
        <v>1531</v>
      </c>
      <c r="G56" s="193">
        <f>2051+3+43</f>
        <v>2097</v>
      </c>
      <c r="H56" s="193">
        <f>1372+2+9</f>
        <v>1383</v>
      </c>
      <c r="I56" s="193">
        <f>1187+1</f>
        <v>1188</v>
      </c>
      <c r="J56" s="299"/>
      <c r="K56" s="171"/>
    </row>
    <row r="57" spans="1:11" s="214" customFormat="1" ht="9" customHeight="1">
      <c r="A57" s="216"/>
      <c r="B57" s="217"/>
      <c r="C57" s="619" t="s">
        <v>262</v>
      </c>
      <c r="D57" s="301"/>
      <c r="E57" s="215"/>
      <c r="F57" s="215"/>
      <c r="G57" s="215"/>
      <c r="H57" s="215"/>
      <c r="I57" s="215"/>
      <c r="J57" s="302"/>
      <c r="K57" s="204"/>
    </row>
    <row r="58" spans="1:11" ht="10.5" customHeight="1">
      <c r="A58" s="169"/>
      <c r="B58" s="171"/>
      <c r="C58" s="782" t="s">
        <v>256</v>
      </c>
      <c r="D58" s="172"/>
      <c r="E58" s="213">
        <v>4</v>
      </c>
      <c r="F58" s="213">
        <v>6</v>
      </c>
      <c r="G58" s="213">
        <v>5</v>
      </c>
      <c r="H58" s="213">
        <v>12</v>
      </c>
      <c r="I58" s="213">
        <v>4</v>
      </c>
      <c r="J58" s="299"/>
      <c r="K58" s="171"/>
    </row>
    <row r="59" spans="1:11" s="200" customFormat="1" ht="10.5" customHeight="1">
      <c r="A59" s="198"/>
      <c r="B59" s="199"/>
      <c r="C59" s="782" t="s">
        <v>257</v>
      </c>
      <c r="D59" s="172"/>
      <c r="E59" s="213">
        <v>92</v>
      </c>
      <c r="F59" s="213">
        <v>139</v>
      </c>
      <c r="G59" s="213">
        <v>83</v>
      </c>
      <c r="H59" s="213">
        <v>464</v>
      </c>
      <c r="I59" s="213">
        <v>51</v>
      </c>
      <c r="J59" s="299"/>
      <c r="K59" s="171"/>
    </row>
    <row r="60" spans="1:11" s="200" customFormat="1" ht="12" customHeight="1">
      <c r="A60" s="198"/>
      <c r="B60" s="199"/>
      <c r="C60" s="782" t="s">
        <v>278</v>
      </c>
      <c r="D60" s="303"/>
      <c r="E60" s="213">
        <v>60</v>
      </c>
      <c r="F60" s="213">
        <v>63</v>
      </c>
      <c r="G60" s="213">
        <v>47</v>
      </c>
      <c r="H60" s="213">
        <v>214</v>
      </c>
      <c r="I60" s="213">
        <v>14</v>
      </c>
      <c r="J60" s="299"/>
      <c r="K60" s="171"/>
    </row>
    <row r="61" spans="1:11" s="200" customFormat="1" ht="12" customHeight="1">
      <c r="A61" s="198"/>
      <c r="B61" s="199"/>
      <c r="C61" s="782" t="s">
        <v>277</v>
      </c>
      <c r="D61" s="303"/>
      <c r="E61" s="213">
        <v>60</v>
      </c>
      <c r="F61" s="213">
        <f>51+12</f>
        <v>63</v>
      </c>
      <c r="G61" s="213">
        <v>47</v>
      </c>
      <c r="H61" s="213">
        <v>214</v>
      </c>
      <c r="I61" s="213">
        <v>14</v>
      </c>
      <c r="J61" s="299"/>
      <c r="K61" s="171"/>
    </row>
    <row r="62" spans="1:11" s="214" customFormat="1" ht="9" customHeight="1">
      <c r="A62" s="216"/>
      <c r="B62" s="217"/>
      <c r="C62" s="619" t="s">
        <v>263</v>
      </c>
      <c r="D62" s="301"/>
      <c r="E62" s="215"/>
      <c r="F62" s="215"/>
      <c r="G62" s="215"/>
      <c r="H62" s="215"/>
      <c r="I62" s="215"/>
      <c r="J62" s="302"/>
      <c r="K62" s="204"/>
    </row>
    <row r="63" spans="1:11" ht="10.5" customHeight="1">
      <c r="A63" s="169"/>
      <c r="B63" s="171"/>
      <c r="C63" s="782" t="s">
        <v>256</v>
      </c>
      <c r="D63" s="172"/>
      <c r="E63" s="213">
        <v>7</v>
      </c>
      <c r="F63" s="213">
        <v>8</v>
      </c>
      <c r="G63" s="213">
        <v>22</v>
      </c>
      <c r="H63" s="213">
        <v>10</v>
      </c>
      <c r="I63" s="213">
        <v>4</v>
      </c>
      <c r="J63" s="299"/>
      <c r="K63" s="171"/>
    </row>
    <row r="64" spans="1:11" s="200" customFormat="1" ht="10.5" customHeight="1">
      <c r="A64" s="198"/>
      <c r="B64" s="199"/>
      <c r="C64" s="782" t="s">
        <v>257</v>
      </c>
      <c r="D64" s="172"/>
      <c r="E64" s="213">
        <v>97</v>
      </c>
      <c r="F64" s="213">
        <v>260</v>
      </c>
      <c r="G64" s="213">
        <v>580</v>
      </c>
      <c r="H64" s="213">
        <v>100</v>
      </c>
      <c r="I64" s="213">
        <v>28</v>
      </c>
      <c r="J64" s="299"/>
      <c r="K64" s="171"/>
    </row>
    <row r="65" spans="1:23" s="200" customFormat="1" ht="12" customHeight="1">
      <c r="A65" s="198"/>
      <c r="B65" s="199"/>
      <c r="C65" s="782" t="s">
        <v>278</v>
      </c>
      <c r="D65" s="303"/>
      <c r="E65" s="213">
        <v>46</v>
      </c>
      <c r="F65" s="213">
        <v>43</v>
      </c>
      <c r="G65" s="213">
        <v>157</v>
      </c>
      <c r="H65" s="213">
        <v>57</v>
      </c>
      <c r="I65" s="213">
        <v>24</v>
      </c>
      <c r="J65" s="299"/>
      <c r="K65" s="171"/>
    </row>
    <row r="66" spans="1:23" s="200" customFormat="1" ht="12" customHeight="1">
      <c r="A66" s="198"/>
      <c r="B66" s="199"/>
      <c r="C66" s="782" t="s">
        <v>277</v>
      </c>
      <c r="D66" s="303"/>
      <c r="E66" s="213">
        <f>34+12</f>
        <v>46</v>
      </c>
      <c r="F66" s="213">
        <v>43</v>
      </c>
      <c r="G66" s="213">
        <v>157</v>
      </c>
      <c r="H66" s="213">
        <f>46+11</f>
        <v>57</v>
      </c>
      <c r="I66" s="213">
        <f>22+2</f>
        <v>24</v>
      </c>
      <c r="J66" s="299"/>
      <c r="K66" s="171"/>
    </row>
    <row r="67" spans="1:23" ht="6.75" customHeight="1">
      <c r="A67" s="169"/>
      <c r="B67" s="171"/>
      <c r="C67" s="113"/>
      <c r="D67" s="1604"/>
      <c r="E67" s="1604"/>
      <c r="F67" s="1604"/>
      <c r="G67" s="1604"/>
      <c r="H67" s="781"/>
      <c r="I67" s="781"/>
      <c r="J67" s="299"/>
      <c r="K67" s="179"/>
      <c r="L67" s="194"/>
      <c r="M67" s="1600"/>
      <c r="N67" s="1600"/>
      <c r="O67" s="1600"/>
      <c r="P67" s="727"/>
      <c r="Q67" s="727"/>
      <c r="R67" s="727"/>
      <c r="S67" s="727"/>
      <c r="T67" s="727"/>
      <c r="U67" s="727"/>
      <c r="V67" s="727"/>
      <c r="W67" s="727" t="s">
        <v>72</v>
      </c>
    </row>
    <row r="68" spans="1:23" ht="13.5" customHeight="1">
      <c r="A68" s="169"/>
      <c r="B68" s="171"/>
      <c r="C68" s="304" t="s">
        <v>197</v>
      </c>
      <c r="D68" s="305"/>
      <c r="E68" s="305"/>
      <c r="F68" s="305"/>
      <c r="G68" s="305"/>
      <c r="H68" s="305"/>
      <c r="I68" s="306"/>
      <c r="J68" s="299"/>
      <c r="K68" s="209"/>
      <c r="L68" s="209"/>
      <c r="M68" s="209"/>
      <c r="N68" s="209"/>
      <c r="O68" s="209"/>
      <c r="P68" s="209"/>
      <c r="Q68" s="209"/>
      <c r="R68" s="209"/>
      <c r="S68" s="209"/>
      <c r="T68" s="209"/>
      <c r="U68" s="209"/>
      <c r="V68" s="209"/>
      <c r="W68" s="209"/>
    </row>
    <row r="69" spans="1:23" ht="3.75" customHeight="1">
      <c r="A69" s="169"/>
      <c r="B69" s="171"/>
      <c r="C69" s="211"/>
      <c r="D69" s="210"/>
      <c r="E69" s="209"/>
      <c r="F69" s="209"/>
      <c r="G69" s="209"/>
      <c r="H69" s="209"/>
      <c r="I69" s="209"/>
      <c r="J69" s="299"/>
      <c r="K69" s="209"/>
      <c r="L69" s="209"/>
      <c r="M69" s="209"/>
      <c r="N69" s="209"/>
      <c r="O69" s="209"/>
      <c r="P69" s="209"/>
      <c r="Q69" s="209"/>
      <c r="R69" s="209"/>
      <c r="S69" s="209"/>
      <c r="T69" s="209"/>
      <c r="U69" s="209"/>
      <c r="V69" s="209"/>
      <c r="W69" s="209"/>
    </row>
    <row r="70" spans="1:23" ht="12.75" customHeight="1">
      <c r="A70" s="169"/>
      <c r="B70" s="171"/>
      <c r="C70" s="1601" t="s">
        <v>169</v>
      </c>
      <c r="D70" s="1602"/>
      <c r="E70" s="112">
        <v>2008</v>
      </c>
      <c r="F70" s="112">
        <v>2009</v>
      </c>
      <c r="G70" s="112">
        <v>2010</v>
      </c>
      <c r="H70" s="112">
        <v>2011</v>
      </c>
      <c r="I70" s="112">
        <v>2012</v>
      </c>
      <c r="J70" s="299"/>
      <c r="K70" s="171"/>
      <c r="L70" s="583"/>
      <c r="M70" s="583"/>
      <c r="N70" s="583"/>
      <c r="O70" s="583"/>
      <c r="P70" s="583"/>
      <c r="Q70" s="583"/>
      <c r="R70" s="583"/>
      <c r="S70" s="583"/>
      <c r="T70" s="583"/>
      <c r="U70" s="583"/>
      <c r="V70" s="583"/>
      <c r="W70" s="583"/>
    </row>
    <row r="71" spans="1:23" ht="11.25" customHeight="1">
      <c r="A71" s="169"/>
      <c r="B71" s="171"/>
      <c r="C71" s="782" t="s">
        <v>256</v>
      </c>
      <c r="D71" s="782"/>
      <c r="E71" s="192">
        <v>231</v>
      </c>
      <c r="F71" s="192">
        <v>379</v>
      </c>
      <c r="G71" s="192">
        <v>294</v>
      </c>
      <c r="H71" s="192">
        <v>641</v>
      </c>
      <c r="I71" s="192">
        <v>1129</v>
      </c>
      <c r="J71" s="299"/>
      <c r="K71" s="171"/>
      <c r="L71" s="583"/>
      <c r="M71" s="583"/>
      <c r="N71" s="583"/>
      <c r="O71" s="583"/>
      <c r="P71" s="583"/>
      <c r="Q71" s="583"/>
      <c r="R71" s="583"/>
      <c r="S71" s="583"/>
      <c r="T71" s="583"/>
      <c r="U71" s="583"/>
      <c r="V71" s="583"/>
      <c r="W71" s="583"/>
    </row>
    <row r="72" spans="1:23" ht="10.5" customHeight="1">
      <c r="A72" s="169"/>
      <c r="B72" s="171"/>
      <c r="C72" s="782" t="s">
        <v>257</v>
      </c>
      <c r="D72" s="782"/>
      <c r="E72" s="192">
        <v>15312</v>
      </c>
      <c r="F72" s="192">
        <v>37591</v>
      </c>
      <c r="G72" s="192">
        <v>22480</v>
      </c>
      <c r="H72" s="192">
        <v>34777</v>
      </c>
      <c r="I72" s="192">
        <v>82555</v>
      </c>
      <c r="J72" s="299"/>
      <c r="K72" s="171"/>
    </row>
    <row r="73" spans="1:23" ht="12" customHeight="1">
      <c r="A73" s="169"/>
      <c r="B73" s="171"/>
      <c r="C73" s="782" t="s">
        <v>278</v>
      </c>
      <c r="D73" s="303"/>
      <c r="E73" s="192">
        <v>3743</v>
      </c>
      <c r="F73" s="192">
        <v>5814</v>
      </c>
      <c r="G73" s="192">
        <v>3729</v>
      </c>
      <c r="H73" s="192">
        <v>6922</v>
      </c>
      <c r="I73" s="192">
        <v>11183</v>
      </c>
      <c r="J73" s="299"/>
      <c r="K73" s="171"/>
    </row>
    <row r="74" spans="1:23" ht="12" customHeight="1">
      <c r="A74" s="169"/>
      <c r="B74" s="171"/>
      <c r="C74" s="782" t="s">
        <v>277</v>
      </c>
      <c r="D74" s="303"/>
      <c r="E74" s="192">
        <f t="shared" ref="E74:I74" si="0">SUM(E75:E77)</f>
        <v>3745</v>
      </c>
      <c r="F74" s="192">
        <f t="shared" si="0"/>
        <v>5779</v>
      </c>
      <c r="G74" s="192">
        <f t="shared" si="0"/>
        <v>3729</v>
      </c>
      <c r="H74" s="192">
        <f t="shared" si="0"/>
        <v>6923</v>
      </c>
      <c r="I74" s="192">
        <f t="shared" si="0"/>
        <v>11176</v>
      </c>
      <c r="J74" s="299"/>
      <c r="K74" s="171"/>
    </row>
    <row r="75" spans="1:23" ht="10.5" customHeight="1">
      <c r="A75" s="169"/>
      <c r="B75" s="171"/>
      <c r="C75" s="113"/>
      <c r="D75" s="202" t="s">
        <v>264</v>
      </c>
      <c r="E75" s="193">
        <v>3538</v>
      </c>
      <c r="F75" s="193">
        <v>5522</v>
      </c>
      <c r="G75" s="193">
        <v>3462</v>
      </c>
      <c r="H75" s="193">
        <v>6526</v>
      </c>
      <c r="I75" s="193">
        <v>10488</v>
      </c>
      <c r="J75" s="299"/>
      <c r="K75" s="171"/>
    </row>
    <row r="76" spans="1:23" ht="10.5" customHeight="1">
      <c r="A76" s="169"/>
      <c r="B76" s="171"/>
      <c r="C76" s="113"/>
      <c r="D76" s="202" t="s">
        <v>265</v>
      </c>
      <c r="E76" s="193">
        <v>167</v>
      </c>
      <c r="F76" s="193">
        <v>208</v>
      </c>
      <c r="G76" s="193">
        <v>73</v>
      </c>
      <c r="H76" s="193">
        <v>224</v>
      </c>
      <c r="I76" s="193">
        <v>104</v>
      </c>
      <c r="J76" s="299"/>
      <c r="K76" s="171"/>
    </row>
    <row r="77" spans="1:23" ht="10.5" customHeight="1">
      <c r="A77" s="169"/>
      <c r="B77" s="171"/>
      <c r="C77" s="113"/>
      <c r="D77" s="202" t="s">
        <v>266</v>
      </c>
      <c r="E77" s="193">
        <v>40</v>
      </c>
      <c r="F77" s="193">
        <v>49</v>
      </c>
      <c r="G77" s="193">
        <v>194</v>
      </c>
      <c r="H77" s="193">
        <v>173</v>
      </c>
      <c r="I77" s="193">
        <v>584</v>
      </c>
      <c r="J77" s="299"/>
      <c r="K77" s="171"/>
    </row>
    <row r="78" spans="1:23" s="205" customFormat="1" ht="9.75" customHeight="1">
      <c r="A78" s="203"/>
      <c r="B78" s="204"/>
      <c r="C78" s="1597" t="s">
        <v>267</v>
      </c>
      <c r="D78" s="1598"/>
      <c r="E78" s="1598"/>
      <c r="F78" s="1598"/>
      <c r="G78" s="1598"/>
      <c r="H78" s="1598"/>
      <c r="I78" s="1598"/>
      <c r="J78" s="299"/>
      <c r="K78" s="204"/>
      <c r="L78" s="789"/>
    </row>
    <row r="79" spans="1:23" ht="12" customHeight="1">
      <c r="A79" s="169"/>
      <c r="B79" s="171"/>
      <c r="C79" s="201" t="s">
        <v>477</v>
      </c>
      <c r="D79" s="782"/>
      <c r="E79" s="307" t="s">
        <v>108</v>
      </c>
      <c r="F79" s="783"/>
      <c r="G79" s="783"/>
      <c r="H79" s="208"/>
      <c r="I79" s="208"/>
      <c r="J79" s="299"/>
      <c r="K79" s="171"/>
      <c r="L79" s="788"/>
    </row>
    <row r="80" spans="1:23" ht="17.25" customHeight="1">
      <c r="A80" s="169"/>
      <c r="B80" s="171"/>
      <c r="C80" s="1599" t="s">
        <v>430</v>
      </c>
      <c r="D80" s="1599"/>
      <c r="E80" s="1599"/>
      <c r="F80" s="1599"/>
      <c r="G80" s="1599"/>
      <c r="H80" s="1599"/>
      <c r="I80" s="1599"/>
      <c r="J80" s="299"/>
      <c r="K80" s="171"/>
      <c r="L80" s="788"/>
    </row>
    <row r="81" spans="1:12" ht="13.5" customHeight="1">
      <c r="A81" s="169"/>
      <c r="B81" s="171"/>
      <c r="C81" s="583"/>
      <c r="D81" s="171"/>
      <c r="E81" s="224"/>
      <c r="F81" s="1533">
        <v>41609</v>
      </c>
      <c r="G81" s="1533"/>
      <c r="H81" s="1533"/>
      <c r="I81" s="1533"/>
      <c r="J81" s="516">
        <v>9</v>
      </c>
      <c r="K81" s="171"/>
      <c r="L81" s="788"/>
    </row>
    <row r="82" spans="1:12" ht="15" customHeight="1">
      <c r="B82" s="583"/>
    </row>
    <row r="83" spans="1:12">
      <c r="B83" s="583"/>
      <c r="D83" s="170" t="s">
        <v>34</v>
      </c>
    </row>
    <row r="84" spans="1:12">
      <c r="B84" s="583"/>
    </row>
    <row r="85" spans="1:12">
      <c r="B85" s="583"/>
    </row>
    <row r="86" spans="1:12">
      <c r="B86" s="583"/>
    </row>
    <row r="87" spans="1:12">
      <c r="B87" s="583"/>
    </row>
    <row r="92" spans="1:12" ht="8.25" customHeight="1"/>
    <row r="94" spans="1:12" ht="9" customHeight="1">
      <c r="J94" s="188"/>
    </row>
    <row r="95" spans="1:12" ht="8.25" customHeight="1">
      <c r="J95" s="780"/>
    </row>
    <row r="96" spans="1:12" ht="9.75" customHeight="1"/>
  </sheetData>
  <mergeCells count="12">
    <mergeCell ref="H6:I6"/>
    <mergeCell ref="C7:D7"/>
    <mergeCell ref="C33:D33"/>
    <mergeCell ref="D67:G67"/>
    <mergeCell ref="B1:D1"/>
    <mergeCell ref="C5:D6"/>
    <mergeCell ref="E6:G6"/>
    <mergeCell ref="C78:I78"/>
    <mergeCell ref="C80:I80"/>
    <mergeCell ref="F81:I81"/>
    <mergeCell ref="M67:O67"/>
    <mergeCell ref="C70:D7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theme="5"/>
  </sheetPr>
  <dimension ref="A1:AI91"/>
  <sheetViews>
    <sheetView showRuler="0" zoomScaleNormal="100" workbookViewId="0"/>
  </sheetViews>
  <sheetFormatPr defaultRowHeight="12.75"/>
  <cols>
    <col min="1" max="1" width="1" style="126" customWidth="1"/>
    <col min="2" max="2" width="2.5703125" style="126" customWidth="1"/>
    <col min="3" max="3" width="1" style="126" customWidth="1"/>
    <col min="4" max="4" width="28.42578125" style="126" customWidth="1"/>
    <col min="5" max="17" width="5" style="126" customWidth="1"/>
    <col min="18" max="18" width="2.5703125" style="126" customWidth="1"/>
    <col min="19" max="19" width="1" style="126" customWidth="1"/>
    <col min="20" max="21" width="9.140625" style="126"/>
    <col min="22" max="22" width="17.85546875" style="126" customWidth="1"/>
    <col min="23" max="16384" width="9.140625" style="126"/>
  </cols>
  <sheetData>
    <row r="1" spans="1:19" ht="13.5" customHeight="1">
      <c r="A1" s="4"/>
      <c r="B1" s="8"/>
      <c r="C1" s="8"/>
      <c r="D1" s="1611" t="s">
        <v>389</v>
      </c>
      <c r="E1" s="1611"/>
      <c r="F1" s="1611"/>
      <c r="G1" s="1611"/>
      <c r="H1" s="1611"/>
      <c r="I1" s="1611"/>
      <c r="J1" s="1611"/>
      <c r="K1" s="1611"/>
      <c r="L1" s="1611"/>
      <c r="M1" s="1611"/>
      <c r="N1" s="1611"/>
      <c r="O1" s="1611"/>
      <c r="P1" s="1611"/>
      <c r="Q1" s="1611"/>
      <c r="R1" s="1611"/>
      <c r="S1" s="4"/>
    </row>
    <row r="2" spans="1:19" ht="6" customHeight="1">
      <c r="A2" s="4"/>
      <c r="B2" s="1612"/>
      <c r="C2" s="1613"/>
      <c r="D2" s="1614"/>
      <c r="E2" s="8"/>
      <c r="F2" s="8"/>
      <c r="G2" s="8"/>
      <c r="H2" s="8"/>
      <c r="I2" s="8"/>
      <c r="J2" s="8"/>
      <c r="K2" s="8"/>
      <c r="L2" s="8"/>
      <c r="M2" s="8"/>
      <c r="N2" s="8"/>
      <c r="O2" s="8"/>
      <c r="P2" s="8"/>
      <c r="Q2" s="8"/>
      <c r="R2" s="8"/>
      <c r="S2" s="4"/>
    </row>
    <row r="3" spans="1:19" ht="13.5" customHeight="1" thickBot="1">
      <c r="A3" s="4"/>
      <c r="B3" s="292"/>
      <c r="C3" s="8"/>
      <c r="D3" s="8"/>
      <c r="E3" s="938"/>
      <c r="F3" s="938"/>
      <c r="G3" s="938"/>
      <c r="H3" s="938"/>
      <c r="I3" s="694"/>
      <c r="J3" s="938"/>
      <c r="K3" s="938"/>
      <c r="L3" s="938"/>
      <c r="M3" s="938"/>
      <c r="N3" s="938"/>
      <c r="O3" s="938"/>
      <c r="P3" s="938"/>
      <c r="Q3" s="938" t="s">
        <v>75</v>
      </c>
      <c r="R3" s="8"/>
      <c r="S3" s="4"/>
    </row>
    <row r="4" spans="1:19" s="12" customFormat="1" ht="13.5" customHeight="1" thickBot="1">
      <c r="A4" s="11"/>
      <c r="B4" s="291"/>
      <c r="C4" s="512" t="s">
        <v>232</v>
      </c>
      <c r="D4" s="695"/>
      <c r="E4" s="695"/>
      <c r="F4" s="695"/>
      <c r="G4" s="695"/>
      <c r="H4" s="695"/>
      <c r="I4" s="695"/>
      <c r="J4" s="695"/>
      <c r="K4" s="695"/>
      <c r="L4" s="695"/>
      <c r="M4" s="695"/>
      <c r="N4" s="695"/>
      <c r="O4" s="695"/>
      <c r="P4" s="695"/>
      <c r="Q4" s="696"/>
      <c r="R4" s="8"/>
      <c r="S4" s="11"/>
    </row>
    <row r="5" spans="1:19" ht="4.5" customHeight="1">
      <c r="A5" s="4"/>
      <c r="B5" s="292"/>
      <c r="C5" s="1615" t="s">
        <v>80</v>
      </c>
      <c r="D5" s="1615"/>
      <c r="E5" s="1616"/>
      <c r="F5" s="1616"/>
      <c r="G5" s="1616"/>
      <c r="H5" s="1616"/>
      <c r="I5" s="1616"/>
      <c r="J5" s="1616"/>
      <c r="K5" s="1616"/>
      <c r="L5" s="1616"/>
      <c r="M5" s="1616"/>
      <c r="N5" s="1616"/>
      <c r="O5" s="1476"/>
      <c r="P5" s="1476"/>
      <c r="Q5" s="1476"/>
      <c r="R5" s="8"/>
      <c r="S5" s="4"/>
    </row>
    <row r="6" spans="1:19" ht="12" customHeight="1">
      <c r="A6" s="4"/>
      <c r="B6" s="292"/>
      <c r="C6" s="1615"/>
      <c r="D6" s="1615"/>
      <c r="E6" s="1617" t="e">
        <f>+#REF!</f>
        <v>#REF!</v>
      </c>
      <c r="F6" s="1617"/>
      <c r="G6" s="1617" t="e">
        <f>+#REF!</f>
        <v>#REF!</v>
      </c>
      <c r="H6" s="1617"/>
      <c r="I6" s="1617"/>
      <c r="J6" s="1617"/>
      <c r="K6" s="1617"/>
      <c r="L6" s="1617"/>
      <c r="M6" s="1617"/>
      <c r="N6" s="1617"/>
      <c r="O6" s="1617"/>
      <c r="P6" s="1617"/>
      <c r="Q6" s="1617"/>
      <c r="R6" s="8"/>
      <c r="S6" s="4"/>
    </row>
    <row r="7" spans="1:19">
      <c r="A7" s="4"/>
      <c r="B7" s="292"/>
      <c r="C7" s="1481"/>
      <c r="D7" s="1481"/>
      <c r="E7" s="939" t="s">
        <v>97</v>
      </c>
      <c r="F7" s="939" t="s">
        <v>96</v>
      </c>
      <c r="G7" s="939" t="s">
        <v>95</v>
      </c>
      <c r="H7" s="939" t="s">
        <v>106</v>
      </c>
      <c r="I7" s="939" t="s">
        <v>105</v>
      </c>
      <c r="J7" s="939" t="s">
        <v>104</v>
      </c>
      <c r="K7" s="939" t="s">
        <v>103</v>
      </c>
      <c r="L7" s="939" t="s">
        <v>102</v>
      </c>
      <c r="M7" s="939" t="s">
        <v>101</v>
      </c>
      <c r="N7" s="939" t="s">
        <v>100</v>
      </c>
      <c r="O7" s="939" t="s">
        <v>99</v>
      </c>
      <c r="P7" s="939" t="s">
        <v>98</v>
      </c>
      <c r="Q7" s="939" t="s">
        <v>97</v>
      </c>
      <c r="R7" s="1476"/>
      <c r="S7" s="4"/>
    </row>
    <row r="8" spans="1:19" s="681" customFormat="1" ht="15" customHeight="1">
      <c r="A8" s="125"/>
      <c r="B8" s="293"/>
      <c r="C8" s="1607" t="s">
        <v>70</v>
      </c>
      <c r="D8" s="1607"/>
      <c r="E8" s="697">
        <v>69871</v>
      </c>
      <c r="F8" s="698">
        <v>54196</v>
      </c>
      <c r="G8" s="698">
        <v>74521</v>
      </c>
      <c r="H8" s="698">
        <v>57112</v>
      </c>
      <c r="I8" s="698">
        <v>63494</v>
      </c>
      <c r="J8" s="698">
        <v>57992</v>
      </c>
      <c r="K8" s="698">
        <v>54566</v>
      </c>
      <c r="L8" s="698">
        <v>52587</v>
      </c>
      <c r="M8" s="698">
        <v>62949</v>
      </c>
      <c r="N8" s="698">
        <v>58060</v>
      </c>
      <c r="O8" s="698">
        <v>80176</v>
      </c>
      <c r="P8" s="698">
        <v>79291</v>
      </c>
      <c r="Q8" s="698">
        <v>68405</v>
      </c>
      <c r="R8" s="682"/>
      <c r="S8" s="125"/>
    </row>
    <row r="9" spans="1:19" s="692" customFormat="1" ht="11.25" customHeight="1">
      <c r="A9" s="699"/>
      <c r="B9" s="700"/>
      <c r="C9" s="701"/>
      <c r="D9" s="604" t="s">
        <v>206</v>
      </c>
      <c r="E9" s="189">
        <v>23124</v>
      </c>
      <c r="F9" s="206">
        <v>18619</v>
      </c>
      <c r="G9" s="206">
        <v>24870</v>
      </c>
      <c r="H9" s="206">
        <v>19826</v>
      </c>
      <c r="I9" s="206">
        <v>21755</v>
      </c>
      <c r="J9" s="206">
        <v>20089</v>
      </c>
      <c r="K9" s="206">
        <v>18938</v>
      </c>
      <c r="L9" s="206">
        <v>18621</v>
      </c>
      <c r="M9" s="206">
        <v>22412</v>
      </c>
      <c r="N9" s="206">
        <v>20624</v>
      </c>
      <c r="O9" s="206">
        <v>28484</v>
      </c>
      <c r="P9" s="206">
        <v>26088</v>
      </c>
      <c r="Q9" s="206">
        <v>22018</v>
      </c>
      <c r="R9" s="702"/>
      <c r="S9" s="699"/>
    </row>
    <row r="10" spans="1:19" s="692" customFormat="1" ht="11.25" customHeight="1">
      <c r="A10" s="699"/>
      <c r="B10" s="700"/>
      <c r="C10" s="701"/>
      <c r="D10" s="604" t="s">
        <v>207</v>
      </c>
      <c r="E10" s="189">
        <v>14033</v>
      </c>
      <c r="F10" s="206">
        <v>11060</v>
      </c>
      <c r="G10" s="206">
        <v>15261</v>
      </c>
      <c r="H10" s="206">
        <v>11427</v>
      </c>
      <c r="I10" s="206">
        <v>12806</v>
      </c>
      <c r="J10" s="206">
        <v>11786</v>
      </c>
      <c r="K10" s="206">
        <v>10703</v>
      </c>
      <c r="L10" s="206">
        <v>10856</v>
      </c>
      <c r="M10" s="206">
        <v>12953</v>
      </c>
      <c r="N10" s="206">
        <v>12448</v>
      </c>
      <c r="O10" s="206">
        <v>16881</v>
      </c>
      <c r="P10" s="206">
        <v>15948</v>
      </c>
      <c r="Q10" s="206" t="s">
        <v>669</v>
      </c>
      <c r="R10" s="702"/>
      <c r="S10" s="699"/>
    </row>
    <row r="11" spans="1:19" s="692" customFormat="1" ht="11.25" customHeight="1">
      <c r="A11" s="699"/>
      <c r="B11" s="700"/>
      <c r="C11" s="701"/>
      <c r="D11" s="604" t="s">
        <v>208</v>
      </c>
      <c r="E11" s="189">
        <v>16257</v>
      </c>
      <c r="F11" s="206">
        <v>13473</v>
      </c>
      <c r="G11" s="206">
        <v>19689</v>
      </c>
      <c r="H11" s="206">
        <v>15297</v>
      </c>
      <c r="I11" s="206">
        <v>18142</v>
      </c>
      <c r="J11" s="206">
        <v>15768</v>
      </c>
      <c r="K11" s="206">
        <v>15302</v>
      </c>
      <c r="L11" s="206">
        <v>13908</v>
      </c>
      <c r="M11" s="206">
        <v>16221</v>
      </c>
      <c r="N11" s="206">
        <v>15122</v>
      </c>
      <c r="O11" s="206">
        <v>20413</v>
      </c>
      <c r="P11" s="206">
        <v>19715</v>
      </c>
      <c r="Q11" s="206" t="s">
        <v>669</v>
      </c>
      <c r="R11" s="702"/>
      <c r="S11" s="699"/>
    </row>
    <row r="12" spans="1:19" s="692" customFormat="1" ht="11.25" customHeight="1">
      <c r="A12" s="699"/>
      <c r="B12" s="700"/>
      <c r="C12" s="701"/>
      <c r="D12" s="604" t="s">
        <v>209</v>
      </c>
      <c r="E12" s="189">
        <v>5797</v>
      </c>
      <c r="F12" s="206">
        <v>4687</v>
      </c>
      <c r="G12" s="206">
        <v>6583</v>
      </c>
      <c r="H12" s="206">
        <v>4794</v>
      </c>
      <c r="I12" s="206">
        <v>5181</v>
      </c>
      <c r="J12" s="206">
        <v>4676</v>
      </c>
      <c r="K12" s="206">
        <v>4358</v>
      </c>
      <c r="L12" s="206">
        <v>4315</v>
      </c>
      <c r="M12" s="206">
        <v>5762</v>
      </c>
      <c r="N12" s="206">
        <v>5134</v>
      </c>
      <c r="O12" s="206">
        <v>6346</v>
      </c>
      <c r="P12" s="206">
        <v>7398</v>
      </c>
      <c r="Q12" s="206" t="s">
        <v>669</v>
      </c>
      <c r="R12" s="702"/>
      <c r="S12" s="699"/>
    </row>
    <row r="13" spans="1:19" s="692" customFormat="1" ht="11.25" customHeight="1">
      <c r="A13" s="699"/>
      <c r="B13" s="700"/>
      <c r="C13" s="701"/>
      <c r="D13" s="604" t="s">
        <v>210</v>
      </c>
      <c r="E13" s="189">
        <v>7641</v>
      </c>
      <c r="F13" s="206">
        <v>4198</v>
      </c>
      <c r="G13" s="206">
        <v>4718</v>
      </c>
      <c r="H13" s="206">
        <v>3284</v>
      </c>
      <c r="I13" s="206">
        <v>3137</v>
      </c>
      <c r="J13" s="206">
        <v>3118</v>
      </c>
      <c r="K13" s="206">
        <v>2840</v>
      </c>
      <c r="L13" s="206">
        <v>2535</v>
      </c>
      <c r="M13" s="206">
        <v>2959</v>
      </c>
      <c r="N13" s="206">
        <v>2358</v>
      </c>
      <c r="O13" s="206">
        <v>4402</v>
      </c>
      <c r="P13" s="206">
        <v>6019</v>
      </c>
      <c r="Q13" s="206">
        <v>8431</v>
      </c>
      <c r="R13" s="702"/>
      <c r="S13" s="699"/>
    </row>
    <row r="14" spans="1:19" s="692" customFormat="1" ht="11.25" customHeight="1">
      <c r="A14" s="699"/>
      <c r="B14" s="700"/>
      <c r="C14" s="701"/>
      <c r="D14" s="604" t="s">
        <v>143</v>
      </c>
      <c r="E14" s="189">
        <v>1469</v>
      </c>
      <c r="F14" s="206">
        <v>1172</v>
      </c>
      <c r="G14" s="206">
        <v>1816</v>
      </c>
      <c r="H14" s="206">
        <v>1273</v>
      </c>
      <c r="I14" s="206">
        <v>1330</v>
      </c>
      <c r="J14" s="206">
        <v>1432</v>
      </c>
      <c r="K14" s="206">
        <v>1330</v>
      </c>
      <c r="L14" s="206">
        <v>1366</v>
      </c>
      <c r="M14" s="206">
        <v>1350</v>
      </c>
      <c r="N14" s="206">
        <v>1260</v>
      </c>
      <c r="O14" s="206">
        <v>2004</v>
      </c>
      <c r="P14" s="206">
        <v>2477</v>
      </c>
      <c r="Q14" s="206">
        <v>1963</v>
      </c>
      <c r="R14" s="702"/>
      <c r="S14" s="699"/>
    </row>
    <row r="15" spans="1:19" s="692" customFormat="1" ht="11.25" customHeight="1">
      <c r="A15" s="699"/>
      <c r="B15" s="700"/>
      <c r="C15" s="701"/>
      <c r="D15" s="604" t="s">
        <v>144</v>
      </c>
      <c r="E15" s="189">
        <v>1550</v>
      </c>
      <c r="F15" s="206">
        <v>987</v>
      </c>
      <c r="G15" s="206">
        <v>1584</v>
      </c>
      <c r="H15" s="206">
        <v>1211</v>
      </c>
      <c r="I15" s="206">
        <v>1143</v>
      </c>
      <c r="J15" s="206">
        <v>1123</v>
      </c>
      <c r="K15" s="206">
        <v>1095</v>
      </c>
      <c r="L15" s="206">
        <v>986</v>
      </c>
      <c r="M15" s="206">
        <v>1292</v>
      </c>
      <c r="N15" s="206">
        <v>1114</v>
      </c>
      <c r="O15" s="206">
        <v>1646</v>
      </c>
      <c r="P15" s="206">
        <v>1646</v>
      </c>
      <c r="Q15" s="206">
        <v>1542</v>
      </c>
      <c r="R15" s="702"/>
      <c r="S15" s="699"/>
    </row>
    <row r="16" spans="1:19" s="708" customFormat="1" ht="15" customHeight="1">
      <c r="A16" s="703"/>
      <c r="B16" s="704"/>
      <c r="C16" s="1607" t="s">
        <v>349</v>
      </c>
      <c r="D16" s="1607"/>
      <c r="E16" s="705"/>
      <c r="F16" s="706"/>
      <c r="G16" s="706"/>
      <c r="H16" s="706"/>
      <c r="I16" s="706"/>
      <c r="J16" s="706"/>
      <c r="K16" s="706"/>
      <c r="L16" s="706"/>
      <c r="M16" s="706"/>
      <c r="N16" s="706"/>
      <c r="O16" s="706"/>
      <c r="P16" s="706"/>
      <c r="Q16" s="706"/>
      <c r="R16" s="707"/>
      <c r="S16" s="703"/>
    </row>
    <row r="17" spans="1:35" s="692" customFormat="1" ht="12" customHeight="1">
      <c r="A17" s="699"/>
      <c r="B17" s="700"/>
      <c r="C17" s="701"/>
      <c r="D17" s="127" t="s">
        <v>672</v>
      </c>
      <c r="E17" s="206">
        <v>11175</v>
      </c>
      <c r="F17" s="206">
        <v>7836</v>
      </c>
      <c r="G17" s="206">
        <v>10736</v>
      </c>
      <c r="H17" s="206">
        <v>8224</v>
      </c>
      <c r="I17" s="206">
        <v>9318</v>
      </c>
      <c r="J17" s="206">
        <v>8300</v>
      </c>
      <c r="K17" s="206">
        <v>7720</v>
      </c>
      <c r="L17" s="206">
        <v>9712</v>
      </c>
      <c r="M17" s="206">
        <v>8907</v>
      </c>
      <c r="N17" s="206">
        <v>7546</v>
      </c>
      <c r="O17" s="206">
        <v>10600</v>
      </c>
      <c r="P17" s="206">
        <v>12438</v>
      </c>
      <c r="Q17" s="206" t="s">
        <v>669</v>
      </c>
      <c r="R17" s="702"/>
      <c r="S17" s="699"/>
      <c r="U17" s="708"/>
      <c r="V17" s="708"/>
      <c r="W17" s="708"/>
      <c r="X17" s="708"/>
      <c r="Y17" s="708"/>
      <c r="Z17" s="708"/>
      <c r="AA17" s="708"/>
      <c r="AB17" s="708"/>
      <c r="AC17" s="708"/>
      <c r="AD17" s="708"/>
    </row>
    <row r="18" spans="1:35" s="692" customFormat="1" ht="12" customHeight="1">
      <c r="A18" s="699"/>
      <c r="B18" s="700"/>
      <c r="C18" s="701"/>
      <c r="D18" s="127" t="s">
        <v>673</v>
      </c>
      <c r="E18" s="206">
        <v>7364</v>
      </c>
      <c r="F18" s="206">
        <v>4761</v>
      </c>
      <c r="G18" s="206">
        <v>6799</v>
      </c>
      <c r="H18" s="206">
        <v>5669</v>
      </c>
      <c r="I18" s="206">
        <v>7337</v>
      </c>
      <c r="J18" s="206">
        <v>5775</v>
      </c>
      <c r="K18" s="206">
        <v>5343</v>
      </c>
      <c r="L18" s="206">
        <v>4801</v>
      </c>
      <c r="M18" s="206">
        <v>5200</v>
      </c>
      <c r="N18" s="206">
        <v>4312</v>
      </c>
      <c r="O18" s="206">
        <v>5883</v>
      </c>
      <c r="P18" s="206">
        <v>7928</v>
      </c>
      <c r="Q18" s="206" t="s">
        <v>669</v>
      </c>
      <c r="R18" s="702"/>
      <c r="S18" s="699"/>
      <c r="U18" s="708"/>
      <c r="V18" s="708"/>
      <c r="W18" s="708"/>
      <c r="X18" s="708"/>
      <c r="Y18" s="708"/>
      <c r="Z18" s="708"/>
      <c r="AA18" s="708"/>
      <c r="AB18" s="708"/>
      <c r="AC18" s="708"/>
      <c r="AD18" s="708"/>
    </row>
    <row r="19" spans="1:35" s="692" customFormat="1" ht="12" customHeight="1">
      <c r="A19" s="699"/>
      <c r="B19" s="700"/>
      <c r="C19" s="701"/>
      <c r="D19" s="127" t="s">
        <v>674</v>
      </c>
      <c r="E19" s="206">
        <v>5052</v>
      </c>
      <c r="F19" s="206">
        <v>3462</v>
      </c>
      <c r="G19" s="206">
        <v>5752</v>
      </c>
      <c r="H19" s="206">
        <v>4525</v>
      </c>
      <c r="I19" s="206">
        <v>4854</v>
      </c>
      <c r="J19" s="206">
        <v>4457</v>
      </c>
      <c r="K19" s="206">
        <v>4327</v>
      </c>
      <c r="L19" s="206">
        <v>3774</v>
      </c>
      <c r="M19" s="206">
        <v>4435</v>
      </c>
      <c r="N19" s="206">
        <v>3934</v>
      </c>
      <c r="O19" s="206">
        <v>5802</v>
      </c>
      <c r="P19" s="206">
        <v>6270</v>
      </c>
      <c r="Q19" s="206" t="s">
        <v>669</v>
      </c>
      <c r="R19" s="702"/>
      <c r="S19" s="699"/>
      <c r="U19" s="708"/>
      <c r="V19" s="708"/>
      <c r="W19" s="708"/>
      <c r="X19" s="708"/>
      <c r="Y19" s="708"/>
      <c r="Z19" s="708"/>
      <c r="AA19" s="708"/>
      <c r="AB19" s="708"/>
      <c r="AC19" s="708"/>
      <c r="AD19" s="708"/>
    </row>
    <row r="20" spans="1:35" s="692" customFormat="1" ht="12" customHeight="1">
      <c r="A20" s="699"/>
      <c r="B20" s="700"/>
      <c r="C20" s="701"/>
      <c r="D20" s="127" t="s">
        <v>675</v>
      </c>
      <c r="E20" s="206">
        <v>5607</v>
      </c>
      <c r="F20" s="206">
        <v>4531</v>
      </c>
      <c r="G20" s="206">
        <v>6513</v>
      </c>
      <c r="H20" s="206">
        <v>4472</v>
      </c>
      <c r="I20" s="206">
        <v>4680</v>
      </c>
      <c r="J20" s="206">
        <v>4869</v>
      </c>
      <c r="K20" s="206">
        <v>4653</v>
      </c>
      <c r="L20" s="206">
        <v>3969</v>
      </c>
      <c r="M20" s="206">
        <v>5026</v>
      </c>
      <c r="N20" s="206">
        <v>4335</v>
      </c>
      <c r="O20" s="206">
        <v>5617</v>
      </c>
      <c r="P20" s="206">
        <v>6265</v>
      </c>
      <c r="Q20" s="206" t="s">
        <v>669</v>
      </c>
      <c r="R20" s="702"/>
      <c r="S20" s="699"/>
      <c r="U20" s="708"/>
      <c r="V20" s="708"/>
      <c r="W20" s="708"/>
      <c r="X20" s="708"/>
      <c r="Y20" s="708"/>
      <c r="Z20" s="708"/>
      <c r="AA20" s="708"/>
      <c r="AB20" s="708"/>
      <c r="AC20" s="708"/>
      <c r="AD20" s="708"/>
    </row>
    <row r="21" spans="1:35" s="692" customFormat="1" ht="11.25" customHeight="1">
      <c r="A21" s="699"/>
      <c r="B21" s="700"/>
      <c r="C21" s="701"/>
      <c r="D21" s="127" t="s">
        <v>676</v>
      </c>
      <c r="E21" s="206">
        <v>5453</v>
      </c>
      <c r="F21" s="206">
        <v>4416</v>
      </c>
      <c r="G21" s="206">
        <v>5500</v>
      </c>
      <c r="H21" s="206">
        <v>4572</v>
      </c>
      <c r="I21" s="206">
        <v>5824</v>
      </c>
      <c r="J21" s="206">
        <v>4621</v>
      </c>
      <c r="K21" s="206">
        <v>4225</v>
      </c>
      <c r="L21" s="206">
        <v>3627</v>
      </c>
      <c r="M21" s="206">
        <v>4029</v>
      </c>
      <c r="N21" s="206">
        <v>4017</v>
      </c>
      <c r="O21" s="206">
        <v>4676</v>
      </c>
      <c r="P21" s="206">
        <v>5530</v>
      </c>
      <c r="Q21" s="206" t="s">
        <v>669</v>
      </c>
      <c r="R21" s="702"/>
      <c r="S21" s="699"/>
      <c r="U21" s="708"/>
      <c r="V21" s="708"/>
      <c r="W21" s="708"/>
      <c r="X21" s="708"/>
      <c r="Y21" s="708"/>
      <c r="Z21" s="708"/>
      <c r="AA21" s="708"/>
      <c r="AB21" s="708"/>
      <c r="AC21" s="708"/>
      <c r="AD21" s="708"/>
    </row>
    <row r="22" spans="1:35" s="692" customFormat="1" ht="15" customHeight="1">
      <c r="A22" s="699"/>
      <c r="B22" s="700"/>
      <c r="C22" s="1607" t="s">
        <v>233</v>
      </c>
      <c r="D22" s="1607"/>
      <c r="E22" s="697">
        <v>8102</v>
      </c>
      <c r="F22" s="698">
        <v>4832</v>
      </c>
      <c r="G22" s="698">
        <v>7743</v>
      </c>
      <c r="H22" s="698">
        <v>7088</v>
      </c>
      <c r="I22" s="698">
        <v>8327</v>
      </c>
      <c r="J22" s="698">
        <v>7029</v>
      </c>
      <c r="K22" s="698">
        <v>6781</v>
      </c>
      <c r="L22" s="698">
        <v>6544</v>
      </c>
      <c r="M22" s="698">
        <v>10285</v>
      </c>
      <c r="N22" s="698">
        <v>9792</v>
      </c>
      <c r="O22" s="698">
        <v>13987</v>
      </c>
      <c r="P22" s="698">
        <v>13640</v>
      </c>
      <c r="Q22" s="698" t="s">
        <v>669</v>
      </c>
      <c r="R22" s="702"/>
      <c r="S22" s="699"/>
      <c r="U22" s="708"/>
      <c r="V22" s="708"/>
      <c r="W22" s="708"/>
      <c r="X22" s="708"/>
      <c r="Y22" s="708"/>
      <c r="Z22" s="708"/>
      <c r="AA22" s="708"/>
      <c r="AB22" s="708"/>
      <c r="AC22" s="708"/>
      <c r="AD22" s="708"/>
    </row>
    <row r="23" spans="1:35" s="708" customFormat="1" ht="12" customHeight="1">
      <c r="A23" s="703"/>
      <c r="B23" s="704"/>
      <c r="C23" s="1607" t="s">
        <v>350</v>
      </c>
      <c r="D23" s="1607"/>
      <c r="E23" s="697">
        <v>61769</v>
      </c>
      <c r="F23" s="698">
        <v>49364</v>
      </c>
      <c r="G23" s="698">
        <v>66778</v>
      </c>
      <c r="H23" s="698">
        <v>50024</v>
      </c>
      <c r="I23" s="698">
        <v>55167</v>
      </c>
      <c r="J23" s="698">
        <v>50963</v>
      </c>
      <c r="K23" s="698">
        <v>47785</v>
      </c>
      <c r="L23" s="698">
        <v>46043</v>
      </c>
      <c r="M23" s="698">
        <v>52664</v>
      </c>
      <c r="N23" s="698">
        <v>48268</v>
      </c>
      <c r="O23" s="698">
        <v>66189</v>
      </c>
      <c r="P23" s="698">
        <v>65651</v>
      </c>
      <c r="Q23" s="698" t="s">
        <v>669</v>
      </c>
      <c r="R23" s="709"/>
      <c r="S23" s="703"/>
      <c r="AE23" s="692"/>
      <c r="AF23" s="692"/>
      <c r="AG23" s="692"/>
      <c r="AH23" s="692"/>
      <c r="AI23" s="692"/>
    </row>
    <row r="24" spans="1:35" s="692" customFormat="1" ht="12.75" customHeight="1">
      <c r="A24" s="699"/>
      <c r="B24" s="710"/>
      <c r="C24" s="701"/>
      <c r="D24" s="610" t="s">
        <v>425</v>
      </c>
      <c r="E24" s="189">
        <v>2811</v>
      </c>
      <c r="F24" s="206">
        <v>1959</v>
      </c>
      <c r="G24" s="206">
        <v>2690</v>
      </c>
      <c r="H24" s="206">
        <v>2590</v>
      </c>
      <c r="I24" s="206">
        <v>2603</v>
      </c>
      <c r="J24" s="206">
        <v>1790</v>
      </c>
      <c r="K24" s="206">
        <v>1791</v>
      </c>
      <c r="L24" s="206">
        <v>2049</v>
      </c>
      <c r="M24" s="206">
        <v>2486</v>
      </c>
      <c r="N24" s="206">
        <v>2227</v>
      </c>
      <c r="O24" s="206">
        <v>2000</v>
      </c>
      <c r="P24" s="206">
        <v>3496</v>
      </c>
      <c r="Q24" s="206" t="s">
        <v>669</v>
      </c>
      <c r="R24" s="702"/>
      <c r="S24" s="699"/>
      <c r="U24" s="708"/>
      <c r="V24" s="708"/>
      <c r="W24" s="708"/>
      <c r="X24" s="708"/>
      <c r="Y24" s="708"/>
      <c r="Z24" s="708"/>
      <c r="AA24" s="708"/>
      <c r="AB24" s="708"/>
      <c r="AC24" s="708"/>
      <c r="AD24" s="708"/>
    </row>
    <row r="25" spans="1:35" s="692" customFormat="1" ht="11.25" customHeight="1">
      <c r="A25" s="699"/>
      <c r="B25" s="710"/>
      <c r="C25" s="701"/>
      <c r="D25" s="610" t="s">
        <v>234</v>
      </c>
      <c r="E25" s="189">
        <v>16938</v>
      </c>
      <c r="F25" s="206">
        <v>15034</v>
      </c>
      <c r="G25" s="206">
        <v>19577</v>
      </c>
      <c r="H25" s="206">
        <v>14685</v>
      </c>
      <c r="I25" s="206">
        <v>15826</v>
      </c>
      <c r="J25" s="206">
        <v>14301</v>
      </c>
      <c r="K25" s="206">
        <v>13591</v>
      </c>
      <c r="L25" s="206">
        <v>11450</v>
      </c>
      <c r="M25" s="206">
        <v>12543</v>
      </c>
      <c r="N25" s="206">
        <v>11462</v>
      </c>
      <c r="O25" s="206">
        <v>13736</v>
      </c>
      <c r="P25" s="206">
        <v>15583</v>
      </c>
      <c r="Q25" s="206" t="s">
        <v>669</v>
      </c>
      <c r="R25" s="702"/>
      <c r="S25" s="699"/>
      <c r="U25" s="708"/>
      <c r="V25" s="708"/>
      <c r="W25" s="708"/>
      <c r="X25" s="708"/>
      <c r="Y25" s="708"/>
      <c r="Z25" s="708"/>
      <c r="AA25" s="708"/>
      <c r="AB25" s="708"/>
      <c r="AC25" s="708"/>
      <c r="AD25" s="708"/>
    </row>
    <row r="26" spans="1:35" s="692" customFormat="1" ht="11.25" customHeight="1">
      <c r="A26" s="699"/>
      <c r="B26" s="710"/>
      <c r="C26" s="701"/>
      <c r="D26" s="610" t="s">
        <v>182</v>
      </c>
      <c r="E26" s="189">
        <v>41962</v>
      </c>
      <c r="F26" s="206">
        <v>32332</v>
      </c>
      <c r="G26" s="206">
        <v>44408</v>
      </c>
      <c r="H26" s="206">
        <v>32657</v>
      </c>
      <c r="I26" s="206">
        <v>36641</v>
      </c>
      <c r="J26" s="206">
        <v>34769</v>
      </c>
      <c r="K26" s="206">
        <v>32311</v>
      </c>
      <c r="L26" s="206">
        <v>32456</v>
      </c>
      <c r="M26" s="206">
        <v>37515</v>
      </c>
      <c r="N26" s="206">
        <v>34453</v>
      </c>
      <c r="O26" s="206">
        <v>50328</v>
      </c>
      <c r="P26" s="206">
        <v>46456</v>
      </c>
      <c r="Q26" s="206" t="s">
        <v>669</v>
      </c>
      <c r="R26" s="702"/>
      <c r="S26" s="699"/>
      <c r="U26" s="708"/>
      <c r="V26" s="708"/>
      <c r="W26" s="708"/>
      <c r="X26" s="708"/>
      <c r="Y26" s="708"/>
      <c r="Z26" s="708"/>
      <c r="AA26" s="708"/>
      <c r="AB26" s="708"/>
      <c r="AC26" s="708"/>
      <c r="AD26" s="708"/>
    </row>
    <row r="27" spans="1:35" s="692" customFormat="1" ht="11.25" customHeight="1">
      <c r="A27" s="699"/>
      <c r="B27" s="710"/>
      <c r="C27" s="701"/>
      <c r="D27" s="610" t="s">
        <v>235</v>
      </c>
      <c r="E27" s="189">
        <v>58</v>
      </c>
      <c r="F27" s="206">
        <v>39</v>
      </c>
      <c r="G27" s="206">
        <v>103</v>
      </c>
      <c r="H27" s="206">
        <v>92</v>
      </c>
      <c r="I27" s="206">
        <v>97</v>
      </c>
      <c r="J27" s="206">
        <v>103</v>
      </c>
      <c r="K27" s="206">
        <v>92</v>
      </c>
      <c r="L27" s="206">
        <v>88</v>
      </c>
      <c r="M27" s="206">
        <v>120</v>
      </c>
      <c r="N27" s="206">
        <v>126</v>
      </c>
      <c r="O27" s="206">
        <v>125</v>
      </c>
      <c r="P27" s="206">
        <v>116</v>
      </c>
      <c r="Q27" s="206" t="s">
        <v>669</v>
      </c>
      <c r="R27" s="702"/>
      <c r="S27" s="699"/>
      <c r="U27" s="708"/>
      <c r="V27" s="708"/>
      <c r="W27" s="708"/>
      <c r="X27" s="708"/>
      <c r="Y27" s="708"/>
      <c r="Z27" s="708"/>
      <c r="AA27" s="708"/>
      <c r="AB27" s="708"/>
      <c r="AC27" s="708"/>
      <c r="AD27" s="708"/>
    </row>
    <row r="28" spans="1:35" ht="10.5" customHeight="1" thickBot="1">
      <c r="A28" s="4"/>
      <c r="B28" s="292"/>
      <c r="C28" s="711"/>
      <c r="D28" s="18"/>
      <c r="E28" s="938"/>
      <c r="F28" s="938"/>
      <c r="G28" s="938"/>
      <c r="H28" s="938"/>
      <c r="I28" s="938"/>
      <c r="J28" s="693"/>
      <c r="K28" s="693"/>
      <c r="L28" s="693"/>
      <c r="M28" s="693"/>
      <c r="N28" s="693"/>
      <c r="O28" s="693"/>
      <c r="P28" s="693"/>
      <c r="Q28" s="693"/>
      <c r="R28" s="1476"/>
      <c r="S28" s="4"/>
      <c r="U28" s="708"/>
      <c r="V28" s="708"/>
      <c r="W28" s="708"/>
      <c r="X28" s="708"/>
      <c r="Y28" s="708"/>
      <c r="Z28" s="708"/>
      <c r="AA28" s="708"/>
      <c r="AB28" s="708"/>
      <c r="AC28" s="708"/>
      <c r="AD28" s="708"/>
    </row>
    <row r="29" spans="1:35" ht="13.5" customHeight="1" thickBot="1">
      <c r="A29" s="4"/>
      <c r="B29" s="292"/>
      <c r="C29" s="512" t="s">
        <v>236</v>
      </c>
      <c r="D29" s="695"/>
      <c r="E29" s="713"/>
      <c r="F29" s="713"/>
      <c r="G29" s="713"/>
      <c r="H29" s="713"/>
      <c r="I29" s="713"/>
      <c r="J29" s="713"/>
      <c r="K29" s="713"/>
      <c r="L29" s="713"/>
      <c r="M29" s="713"/>
      <c r="N29" s="713"/>
      <c r="O29" s="713"/>
      <c r="P29" s="713"/>
      <c r="Q29" s="714"/>
      <c r="R29" s="1476"/>
      <c r="S29" s="4"/>
      <c r="U29" s="708"/>
      <c r="V29" s="708"/>
      <c r="W29" s="708"/>
      <c r="X29" s="708"/>
      <c r="Y29" s="708"/>
      <c r="Z29" s="708"/>
      <c r="AA29" s="708"/>
      <c r="AB29" s="708"/>
      <c r="AC29" s="708"/>
      <c r="AD29" s="708"/>
    </row>
    <row r="30" spans="1:35" ht="9.75" customHeight="1">
      <c r="A30" s="4"/>
      <c r="B30" s="292"/>
      <c r="C30" s="809" t="s">
        <v>80</v>
      </c>
      <c r="D30" s="18"/>
      <c r="E30" s="712"/>
      <c r="F30" s="712"/>
      <c r="G30" s="712"/>
      <c r="H30" s="712"/>
      <c r="I30" s="712"/>
      <c r="J30" s="712"/>
      <c r="K30" s="712"/>
      <c r="L30" s="712"/>
      <c r="M30" s="712"/>
      <c r="N30" s="712"/>
      <c r="O30" s="712"/>
      <c r="P30" s="712"/>
      <c r="Q30" s="715"/>
      <c r="R30" s="1476"/>
      <c r="S30" s="4"/>
      <c r="U30" s="708"/>
      <c r="V30" s="708"/>
      <c r="W30" s="708"/>
      <c r="X30" s="708"/>
      <c r="Y30" s="708"/>
      <c r="Z30" s="708"/>
      <c r="AA30" s="708"/>
      <c r="AB30" s="708"/>
      <c r="AC30" s="708"/>
      <c r="AD30" s="708"/>
    </row>
    <row r="31" spans="1:35" ht="15" customHeight="1">
      <c r="A31" s="4"/>
      <c r="B31" s="292"/>
      <c r="C31" s="1607" t="s">
        <v>70</v>
      </c>
      <c r="D31" s="1607"/>
      <c r="E31" s="697">
        <v>8209</v>
      </c>
      <c r="F31" s="698">
        <v>5875</v>
      </c>
      <c r="G31" s="698">
        <v>8582</v>
      </c>
      <c r="H31" s="698">
        <v>7656</v>
      </c>
      <c r="I31" s="698">
        <v>9650</v>
      </c>
      <c r="J31" s="698">
        <v>11620</v>
      </c>
      <c r="K31" s="698">
        <v>12818</v>
      </c>
      <c r="L31" s="698">
        <v>10974</v>
      </c>
      <c r="M31" s="698">
        <v>13294</v>
      </c>
      <c r="N31" s="698">
        <v>11612</v>
      </c>
      <c r="O31" s="698">
        <v>15790</v>
      </c>
      <c r="P31" s="698">
        <v>14947</v>
      </c>
      <c r="Q31" s="698">
        <v>12541</v>
      </c>
      <c r="R31" s="1476"/>
      <c r="S31" s="4"/>
      <c r="V31" s="708"/>
    </row>
    <row r="32" spans="1:35" ht="12" customHeight="1">
      <c r="A32" s="4"/>
      <c r="B32" s="292"/>
      <c r="C32" s="615"/>
      <c r="D32" s="604" t="s">
        <v>206</v>
      </c>
      <c r="E32" s="189">
        <v>3622</v>
      </c>
      <c r="F32" s="206">
        <v>2457</v>
      </c>
      <c r="G32" s="206">
        <v>3480</v>
      </c>
      <c r="H32" s="206">
        <v>2984</v>
      </c>
      <c r="I32" s="206">
        <v>3621</v>
      </c>
      <c r="J32" s="206">
        <v>3989</v>
      </c>
      <c r="K32" s="206">
        <v>4407</v>
      </c>
      <c r="L32" s="206">
        <v>3909</v>
      </c>
      <c r="M32" s="206">
        <v>5070</v>
      </c>
      <c r="N32" s="206">
        <v>3738</v>
      </c>
      <c r="O32" s="206">
        <v>6988</v>
      </c>
      <c r="P32" s="206">
        <v>6738</v>
      </c>
      <c r="Q32" s="206">
        <v>5185</v>
      </c>
      <c r="R32" s="1476"/>
      <c r="S32" s="4"/>
      <c r="V32" s="708"/>
    </row>
    <row r="33" spans="1:22" ht="12" customHeight="1">
      <c r="A33" s="4"/>
      <c r="B33" s="292"/>
      <c r="C33" s="615"/>
      <c r="D33" s="604" t="s">
        <v>207</v>
      </c>
      <c r="E33" s="189">
        <v>2078</v>
      </c>
      <c r="F33" s="206">
        <v>1901</v>
      </c>
      <c r="G33" s="206">
        <v>2775</v>
      </c>
      <c r="H33" s="206">
        <v>2412</v>
      </c>
      <c r="I33" s="206">
        <v>3163</v>
      </c>
      <c r="J33" s="206">
        <v>3513</v>
      </c>
      <c r="K33" s="206">
        <v>3599</v>
      </c>
      <c r="L33" s="206">
        <v>3060</v>
      </c>
      <c r="M33" s="206">
        <v>4050</v>
      </c>
      <c r="N33" s="206">
        <v>4278</v>
      </c>
      <c r="O33" s="206">
        <v>4431</v>
      </c>
      <c r="P33" s="206">
        <v>3934</v>
      </c>
      <c r="Q33" s="206" t="s">
        <v>669</v>
      </c>
      <c r="R33" s="1476"/>
      <c r="S33" s="4"/>
      <c r="V33" s="708"/>
    </row>
    <row r="34" spans="1:22" ht="12" customHeight="1">
      <c r="A34" s="4"/>
      <c r="B34" s="292"/>
      <c r="C34" s="615"/>
      <c r="D34" s="604" t="s">
        <v>61</v>
      </c>
      <c r="E34" s="189">
        <v>818</v>
      </c>
      <c r="F34" s="206">
        <v>592</v>
      </c>
      <c r="G34" s="206">
        <v>897</v>
      </c>
      <c r="H34" s="206">
        <v>931</v>
      </c>
      <c r="I34" s="206">
        <v>1045</v>
      </c>
      <c r="J34" s="206">
        <v>1425</v>
      </c>
      <c r="K34" s="206">
        <v>1539</v>
      </c>
      <c r="L34" s="206">
        <v>1485</v>
      </c>
      <c r="M34" s="206">
        <v>1875</v>
      </c>
      <c r="N34" s="206">
        <v>1617</v>
      </c>
      <c r="O34" s="206">
        <v>2501</v>
      </c>
      <c r="P34" s="206">
        <v>2301</v>
      </c>
      <c r="Q34" s="206" t="s">
        <v>669</v>
      </c>
      <c r="R34" s="1476"/>
      <c r="S34" s="4"/>
      <c r="V34" s="708"/>
    </row>
    <row r="35" spans="1:22" ht="12" customHeight="1">
      <c r="A35" s="4"/>
      <c r="B35" s="292"/>
      <c r="C35" s="615"/>
      <c r="D35" s="604" t="s">
        <v>209</v>
      </c>
      <c r="E35" s="189">
        <v>1322</v>
      </c>
      <c r="F35" s="206">
        <v>700</v>
      </c>
      <c r="G35" s="206">
        <v>1019</v>
      </c>
      <c r="H35" s="206">
        <v>698</v>
      </c>
      <c r="I35" s="206">
        <v>869</v>
      </c>
      <c r="J35" s="206">
        <v>1049</v>
      </c>
      <c r="K35" s="206">
        <v>1701</v>
      </c>
      <c r="L35" s="206">
        <v>1418</v>
      </c>
      <c r="M35" s="206">
        <v>1269</v>
      </c>
      <c r="N35" s="206">
        <v>1267</v>
      </c>
      <c r="O35" s="206">
        <v>1230</v>
      </c>
      <c r="P35" s="206">
        <v>1045</v>
      </c>
      <c r="Q35" s="206" t="s">
        <v>669</v>
      </c>
      <c r="R35" s="1476"/>
      <c r="S35" s="4"/>
      <c r="V35" s="708"/>
    </row>
    <row r="36" spans="1:22" ht="12" customHeight="1">
      <c r="A36" s="4"/>
      <c r="B36" s="292"/>
      <c r="C36" s="615"/>
      <c r="D36" s="604" t="s">
        <v>210</v>
      </c>
      <c r="E36" s="189">
        <v>203</v>
      </c>
      <c r="F36" s="206">
        <v>141</v>
      </c>
      <c r="G36" s="206">
        <v>234</v>
      </c>
      <c r="H36" s="206">
        <v>497</v>
      </c>
      <c r="I36" s="206">
        <v>718</v>
      </c>
      <c r="J36" s="206">
        <v>1396</v>
      </c>
      <c r="K36" s="206">
        <v>1291</v>
      </c>
      <c r="L36" s="206">
        <v>819</v>
      </c>
      <c r="M36" s="206">
        <v>703</v>
      </c>
      <c r="N36" s="206">
        <v>413</v>
      </c>
      <c r="O36" s="206">
        <v>441</v>
      </c>
      <c r="P36" s="206">
        <v>680</v>
      </c>
      <c r="Q36" s="206">
        <v>366</v>
      </c>
      <c r="R36" s="1476"/>
      <c r="S36" s="4"/>
      <c r="V36" s="708"/>
    </row>
    <row r="37" spans="1:22" ht="12" customHeight="1">
      <c r="A37" s="4"/>
      <c r="B37" s="292"/>
      <c r="C37" s="615"/>
      <c r="D37" s="604" t="s">
        <v>143</v>
      </c>
      <c r="E37" s="189">
        <v>47</v>
      </c>
      <c r="F37" s="206">
        <v>23</v>
      </c>
      <c r="G37" s="206">
        <v>46</v>
      </c>
      <c r="H37" s="206">
        <v>21</v>
      </c>
      <c r="I37" s="206">
        <v>79</v>
      </c>
      <c r="J37" s="206">
        <v>105</v>
      </c>
      <c r="K37" s="206">
        <v>89</v>
      </c>
      <c r="L37" s="206">
        <v>109</v>
      </c>
      <c r="M37" s="206">
        <v>128</v>
      </c>
      <c r="N37" s="206">
        <v>226</v>
      </c>
      <c r="O37" s="206">
        <v>47</v>
      </c>
      <c r="P37" s="206">
        <v>83</v>
      </c>
      <c r="Q37" s="206">
        <v>71</v>
      </c>
      <c r="R37" s="1476"/>
      <c r="S37" s="4"/>
      <c r="V37" s="708"/>
    </row>
    <row r="38" spans="1:22" ht="12" customHeight="1">
      <c r="A38" s="4"/>
      <c r="B38" s="292"/>
      <c r="C38" s="615"/>
      <c r="D38" s="604" t="s">
        <v>144</v>
      </c>
      <c r="E38" s="189">
        <v>119</v>
      </c>
      <c r="F38" s="206">
        <v>61</v>
      </c>
      <c r="G38" s="206">
        <v>131</v>
      </c>
      <c r="H38" s="206">
        <v>113</v>
      </c>
      <c r="I38" s="206">
        <v>155</v>
      </c>
      <c r="J38" s="206">
        <v>143</v>
      </c>
      <c r="K38" s="206">
        <v>192</v>
      </c>
      <c r="L38" s="206">
        <v>174</v>
      </c>
      <c r="M38" s="206">
        <v>199</v>
      </c>
      <c r="N38" s="206">
        <v>73</v>
      </c>
      <c r="O38" s="206">
        <v>152</v>
      </c>
      <c r="P38" s="206">
        <v>166</v>
      </c>
      <c r="Q38" s="206">
        <v>190</v>
      </c>
      <c r="R38" s="1476"/>
      <c r="S38" s="4"/>
      <c r="V38" s="708"/>
    </row>
    <row r="39" spans="1:22" ht="15" customHeight="1">
      <c r="A39" s="4"/>
      <c r="B39" s="292"/>
      <c r="C39" s="615"/>
      <c r="D39" s="610" t="s">
        <v>425</v>
      </c>
      <c r="E39" s="206">
        <v>948</v>
      </c>
      <c r="F39" s="206">
        <v>402</v>
      </c>
      <c r="G39" s="206">
        <v>579</v>
      </c>
      <c r="H39" s="206">
        <v>345</v>
      </c>
      <c r="I39" s="206">
        <v>767</v>
      </c>
      <c r="J39" s="206">
        <v>755</v>
      </c>
      <c r="K39" s="206">
        <v>911</v>
      </c>
      <c r="L39" s="206">
        <v>542</v>
      </c>
      <c r="M39" s="206">
        <v>716</v>
      </c>
      <c r="N39" s="206">
        <v>448</v>
      </c>
      <c r="O39" s="206">
        <v>560</v>
      </c>
      <c r="P39" s="206">
        <v>866</v>
      </c>
      <c r="Q39" s="206" t="s">
        <v>669</v>
      </c>
      <c r="R39" s="1476"/>
      <c r="S39" s="4"/>
      <c r="V39" s="708"/>
    </row>
    <row r="40" spans="1:22" ht="12" customHeight="1">
      <c r="A40" s="4"/>
      <c r="B40" s="292"/>
      <c r="C40" s="615"/>
      <c r="D40" s="610" t="s">
        <v>234</v>
      </c>
      <c r="E40" s="206">
        <v>2409</v>
      </c>
      <c r="F40" s="206">
        <v>1488</v>
      </c>
      <c r="G40" s="206">
        <v>2275</v>
      </c>
      <c r="H40" s="206">
        <v>2500</v>
      </c>
      <c r="I40" s="206">
        <v>2843</v>
      </c>
      <c r="J40" s="206">
        <v>3082</v>
      </c>
      <c r="K40" s="206">
        <v>3633</v>
      </c>
      <c r="L40" s="206">
        <v>3342</v>
      </c>
      <c r="M40" s="206">
        <v>3868</v>
      </c>
      <c r="N40" s="206">
        <v>3297</v>
      </c>
      <c r="O40" s="206">
        <v>5321</v>
      </c>
      <c r="P40" s="206">
        <v>4800</v>
      </c>
      <c r="Q40" s="206" t="s">
        <v>669</v>
      </c>
      <c r="R40" s="1476"/>
      <c r="S40" s="4"/>
      <c r="V40" s="708"/>
    </row>
    <row r="41" spans="1:22" ht="12" customHeight="1">
      <c r="A41" s="4"/>
      <c r="B41" s="292"/>
      <c r="C41" s="615"/>
      <c r="D41" s="610" t="s">
        <v>182</v>
      </c>
      <c r="E41" s="206">
        <v>4833</v>
      </c>
      <c r="F41" s="206">
        <v>3985</v>
      </c>
      <c r="G41" s="206">
        <v>5728</v>
      </c>
      <c r="H41" s="206">
        <v>4811</v>
      </c>
      <c r="I41" s="206">
        <v>6039</v>
      </c>
      <c r="J41" s="206">
        <v>7783</v>
      </c>
      <c r="K41" s="206">
        <v>8274</v>
      </c>
      <c r="L41" s="206">
        <v>7090</v>
      </c>
      <c r="M41" s="206">
        <v>8710</v>
      </c>
      <c r="N41" s="206">
        <v>7794</v>
      </c>
      <c r="O41" s="206">
        <v>9906</v>
      </c>
      <c r="P41" s="206">
        <v>9281</v>
      </c>
      <c r="Q41" s="206" t="s">
        <v>669</v>
      </c>
      <c r="R41" s="1476"/>
      <c r="S41" s="4"/>
      <c r="V41" s="708"/>
    </row>
    <row r="42" spans="1:22" ht="11.25" customHeight="1">
      <c r="A42" s="4"/>
      <c r="B42" s="292"/>
      <c r="C42" s="615"/>
      <c r="D42" s="610" t="s">
        <v>235</v>
      </c>
      <c r="E42" s="1122">
        <v>19</v>
      </c>
      <c r="F42" s="1121">
        <v>0</v>
      </c>
      <c r="G42" s="1121">
        <v>0</v>
      </c>
      <c r="H42" s="1121">
        <v>0</v>
      </c>
      <c r="I42" s="1121">
        <v>1</v>
      </c>
      <c r="J42" s="1121">
        <v>0</v>
      </c>
      <c r="K42" s="1121">
        <v>0</v>
      </c>
      <c r="L42" s="1121">
        <v>0</v>
      </c>
      <c r="M42" s="1121">
        <v>0</v>
      </c>
      <c r="N42" s="1121">
        <v>0</v>
      </c>
      <c r="O42" s="1121">
        <v>3</v>
      </c>
      <c r="P42" s="1121">
        <v>0</v>
      </c>
      <c r="Q42" s="206" t="s">
        <v>669</v>
      </c>
      <c r="R42" s="1476"/>
      <c r="S42" s="4"/>
      <c r="V42" s="708"/>
    </row>
    <row r="43" spans="1:22" ht="15" customHeight="1">
      <c r="A43" s="4"/>
      <c r="B43" s="292"/>
      <c r="C43" s="1477" t="s">
        <v>351</v>
      </c>
      <c r="D43" s="1477"/>
      <c r="E43" s="189"/>
      <c r="F43" s="189"/>
      <c r="G43" s="206"/>
      <c r="H43" s="206"/>
      <c r="I43" s="206"/>
      <c r="J43" s="206"/>
      <c r="K43" s="206"/>
      <c r="L43" s="206"/>
      <c r="M43" s="206"/>
      <c r="N43" s="206"/>
      <c r="O43" s="206"/>
      <c r="P43" s="206"/>
      <c r="Q43" s="206"/>
      <c r="R43" s="1476"/>
      <c r="S43" s="4"/>
      <c r="V43" s="708"/>
    </row>
    <row r="44" spans="1:22" ht="12" customHeight="1">
      <c r="A44" s="4"/>
      <c r="B44" s="292"/>
      <c r="C44" s="615"/>
      <c r="D44" s="947" t="s">
        <v>672</v>
      </c>
      <c r="E44" s="189">
        <v>1031</v>
      </c>
      <c r="F44" s="206">
        <v>952</v>
      </c>
      <c r="G44" s="206">
        <v>1398</v>
      </c>
      <c r="H44" s="206">
        <v>1128</v>
      </c>
      <c r="I44" s="206">
        <v>1519</v>
      </c>
      <c r="J44" s="206">
        <v>2368</v>
      </c>
      <c r="K44" s="206">
        <v>2409</v>
      </c>
      <c r="L44" s="206">
        <v>1990</v>
      </c>
      <c r="M44" s="206">
        <v>2207</v>
      </c>
      <c r="N44" s="206">
        <v>1836</v>
      </c>
      <c r="O44" s="206">
        <v>3529</v>
      </c>
      <c r="P44" s="206">
        <v>2369</v>
      </c>
      <c r="Q44" s="206" t="s">
        <v>669</v>
      </c>
      <c r="R44" s="1476"/>
      <c r="S44" s="4"/>
      <c r="V44" s="708"/>
    </row>
    <row r="45" spans="1:22" ht="12" customHeight="1">
      <c r="A45" s="4"/>
      <c r="B45" s="292"/>
      <c r="C45" s="615"/>
      <c r="D45" s="947" t="s">
        <v>677</v>
      </c>
      <c r="E45" s="189">
        <v>872</v>
      </c>
      <c r="F45" s="206">
        <v>618</v>
      </c>
      <c r="G45" s="206">
        <v>1076</v>
      </c>
      <c r="H45" s="206">
        <v>740</v>
      </c>
      <c r="I45" s="206">
        <v>1102</v>
      </c>
      <c r="J45" s="206">
        <v>1002</v>
      </c>
      <c r="K45" s="206">
        <v>1248</v>
      </c>
      <c r="L45" s="206">
        <v>1004</v>
      </c>
      <c r="M45" s="206">
        <v>1192</v>
      </c>
      <c r="N45" s="206">
        <v>772</v>
      </c>
      <c r="O45" s="206">
        <v>1679</v>
      </c>
      <c r="P45" s="206">
        <v>1766</v>
      </c>
      <c r="Q45" s="206" t="s">
        <v>669</v>
      </c>
      <c r="R45" s="1476"/>
      <c r="S45" s="4"/>
      <c r="V45" s="708"/>
    </row>
    <row r="46" spans="1:22" ht="12" customHeight="1">
      <c r="A46" s="4"/>
      <c r="B46" s="292"/>
      <c r="C46" s="615"/>
      <c r="D46" s="947" t="s">
        <v>676</v>
      </c>
      <c r="E46" s="189">
        <v>796</v>
      </c>
      <c r="F46" s="206">
        <v>710</v>
      </c>
      <c r="G46" s="206">
        <v>965</v>
      </c>
      <c r="H46" s="206">
        <v>876</v>
      </c>
      <c r="I46" s="206">
        <v>1050</v>
      </c>
      <c r="J46" s="206">
        <v>1042</v>
      </c>
      <c r="K46" s="206">
        <v>998</v>
      </c>
      <c r="L46" s="206">
        <v>994</v>
      </c>
      <c r="M46" s="206">
        <v>1496</v>
      </c>
      <c r="N46" s="206">
        <v>1984</v>
      </c>
      <c r="O46" s="206">
        <v>1678</v>
      </c>
      <c r="P46" s="206">
        <v>1381</v>
      </c>
      <c r="Q46" s="206" t="s">
        <v>669</v>
      </c>
      <c r="R46" s="1476"/>
      <c r="S46" s="4"/>
      <c r="V46" s="708"/>
    </row>
    <row r="47" spans="1:22" ht="12" customHeight="1">
      <c r="A47" s="4"/>
      <c r="B47" s="292"/>
      <c r="C47" s="615"/>
      <c r="D47" s="947" t="s">
        <v>673</v>
      </c>
      <c r="E47" s="189">
        <v>446</v>
      </c>
      <c r="F47" s="206">
        <v>382</v>
      </c>
      <c r="G47" s="206">
        <v>451</v>
      </c>
      <c r="H47" s="206">
        <v>616</v>
      </c>
      <c r="I47" s="206">
        <v>796</v>
      </c>
      <c r="J47" s="206">
        <v>1218</v>
      </c>
      <c r="K47" s="206">
        <v>1302</v>
      </c>
      <c r="L47" s="206">
        <v>1026</v>
      </c>
      <c r="M47" s="206">
        <v>1399</v>
      </c>
      <c r="N47" s="206">
        <v>781</v>
      </c>
      <c r="O47" s="206">
        <v>890</v>
      </c>
      <c r="P47" s="206">
        <v>1155</v>
      </c>
      <c r="Q47" s="206" t="s">
        <v>669</v>
      </c>
      <c r="R47" s="1476"/>
      <c r="S47" s="4"/>
      <c r="V47" s="708"/>
    </row>
    <row r="48" spans="1:22" ht="12" customHeight="1">
      <c r="A48" s="4"/>
      <c r="B48" s="292"/>
      <c r="C48" s="615"/>
      <c r="D48" s="947" t="s">
        <v>675</v>
      </c>
      <c r="E48" s="189">
        <v>407</v>
      </c>
      <c r="F48" s="206">
        <v>368</v>
      </c>
      <c r="G48" s="206">
        <v>429</v>
      </c>
      <c r="H48" s="206">
        <v>498</v>
      </c>
      <c r="I48" s="206">
        <v>593</v>
      </c>
      <c r="J48" s="206">
        <v>644</v>
      </c>
      <c r="K48" s="206">
        <v>704</v>
      </c>
      <c r="L48" s="206">
        <v>704</v>
      </c>
      <c r="M48" s="206">
        <v>767</v>
      </c>
      <c r="N48" s="206">
        <v>685</v>
      </c>
      <c r="O48" s="206">
        <v>818</v>
      </c>
      <c r="P48" s="206">
        <v>933</v>
      </c>
      <c r="Q48" s="206" t="s">
        <v>669</v>
      </c>
      <c r="R48" s="1476"/>
      <c r="S48" s="4"/>
      <c r="V48" s="708"/>
    </row>
    <row r="49" spans="1:22" ht="15" customHeight="1">
      <c r="A49" s="4"/>
      <c r="B49" s="292"/>
      <c r="C49" s="1607" t="s">
        <v>237</v>
      </c>
      <c r="D49" s="1607"/>
      <c r="E49" s="613">
        <v>15.146874308067016</v>
      </c>
      <c r="F49" s="613">
        <v>7.8836837938299267</v>
      </c>
      <c r="G49" s="613">
        <v>15.026614371760752</v>
      </c>
      <c r="H49" s="613">
        <v>12.057832236116798</v>
      </c>
      <c r="I49" s="613">
        <v>16.640226238101807</v>
      </c>
      <c r="J49" s="613">
        <v>21.295312099109335</v>
      </c>
      <c r="K49" s="613">
        <v>24.374845494133531</v>
      </c>
      <c r="L49" s="613">
        <v>17.433160177286375</v>
      </c>
      <c r="M49" s="613">
        <v>22.897003100241133</v>
      </c>
      <c r="N49" s="613">
        <v>14.483137098383555</v>
      </c>
      <c r="O49" s="613">
        <v>19.91398771613424</v>
      </c>
      <c r="P49" s="613">
        <v>18.85081535104867</v>
      </c>
      <c r="Q49" s="613" t="s">
        <v>669</v>
      </c>
      <c r="R49" s="1476"/>
      <c r="S49" s="4"/>
      <c r="V49" s="708"/>
    </row>
    <row r="50" spans="1:22" ht="11.25" customHeight="1" thickBot="1">
      <c r="A50" s="4"/>
      <c r="B50" s="292"/>
      <c r="C50" s="716"/>
      <c r="D50" s="1476"/>
      <c r="E50" s="938"/>
      <c r="F50" s="938"/>
      <c r="G50" s="938"/>
      <c r="H50" s="938"/>
      <c r="I50" s="938"/>
      <c r="J50" s="938"/>
      <c r="K50" s="938"/>
      <c r="L50" s="938"/>
      <c r="M50" s="938"/>
      <c r="N50" s="938"/>
      <c r="O50" s="938"/>
      <c r="P50" s="938"/>
      <c r="Q50" s="693"/>
      <c r="R50" s="1476"/>
      <c r="S50" s="4"/>
      <c r="V50" s="708"/>
    </row>
    <row r="51" spans="1:22" s="12" customFormat="1" ht="13.5" customHeight="1" thickBot="1">
      <c r="A51" s="11"/>
      <c r="B51" s="291"/>
      <c r="C51" s="512" t="s">
        <v>238</v>
      </c>
      <c r="D51" s="695"/>
      <c r="E51" s="713"/>
      <c r="F51" s="713"/>
      <c r="G51" s="713"/>
      <c r="H51" s="713"/>
      <c r="I51" s="713"/>
      <c r="J51" s="713"/>
      <c r="K51" s="713"/>
      <c r="L51" s="713"/>
      <c r="M51" s="713"/>
      <c r="N51" s="713"/>
      <c r="O51" s="713"/>
      <c r="P51" s="713"/>
      <c r="Q51" s="714"/>
      <c r="R51" s="1476"/>
      <c r="S51" s="11"/>
      <c r="T51" s="126"/>
      <c r="U51" s="126"/>
      <c r="V51" s="708"/>
    </row>
    <row r="52" spans="1:22" ht="9.75" customHeight="1">
      <c r="A52" s="4"/>
      <c r="B52" s="292"/>
      <c r="C52" s="809" t="s">
        <v>80</v>
      </c>
      <c r="D52" s="717"/>
      <c r="E52" s="712"/>
      <c r="F52" s="712"/>
      <c r="G52" s="712"/>
      <c r="H52" s="712"/>
      <c r="I52" s="712"/>
      <c r="J52" s="712"/>
      <c r="K52" s="712"/>
      <c r="L52" s="712"/>
      <c r="M52" s="712"/>
      <c r="N52" s="712"/>
      <c r="O52" s="712"/>
      <c r="P52" s="712"/>
      <c r="Q52" s="715"/>
      <c r="R52" s="1476"/>
      <c r="S52" s="4"/>
      <c r="V52" s="708"/>
    </row>
    <row r="53" spans="1:22" ht="15" customHeight="1">
      <c r="A53" s="4"/>
      <c r="B53" s="292"/>
      <c r="C53" s="1607" t="s">
        <v>70</v>
      </c>
      <c r="D53" s="1607"/>
      <c r="E53" s="697">
        <v>4957</v>
      </c>
      <c r="F53" s="698">
        <v>3327</v>
      </c>
      <c r="G53" s="698">
        <v>5164</v>
      </c>
      <c r="H53" s="698">
        <v>4761</v>
      </c>
      <c r="I53" s="698">
        <v>6029</v>
      </c>
      <c r="J53" s="698">
        <v>7463</v>
      </c>
      <c r="K53" s="698">
        <v>8093</v>
      </c>
      <c r="L53" s="698">
        <v>6488</v>
      </c>
      <c r="M53" s="698">
        <v>7288</v>
      </c>
      <c r="N53" s="698">
        <v>7301</v>
      </c>
      <c r="O53" s="698">
        <v>9260</v>
      </c>
      <c r="P53" s="698">
        <v>8610</v>
      </c>
      <c r="Q53" s="698">
        <v>8023</v>
      </c>
      <c r="R53" s="1476"/>
      <c r="S53" s="4"/>
      <c r="V53" s="708"/>
    </row>
    <row r="54" spans="1:22" ht="11.25" customHeight="1">
      <c r="A54" s="4"/>
      <c r="B54" s="292"/>
      <c r="C54" s="615"/>
      <c r="D54" s="127" t="s">
        <v>425</v>
      </c>
      <c r="E54" s="190">
        <v>460</v>
      </c>
      <c r="F54" s="231">
        <v>138</v>
      </c>
      <c r="G54" s="231">
        <v>222</v>
      </c>
      <c r="H54" s="231">
        <v>196</v>
      </c>
      <c r="I54" s="206">
        <v>417</v>
      </c>
      <c r="J54" s="206">
        <v>785</v>
      </c>
      <c r="K54" s="206">
        <v>678</v>
      </c>
      <c r="L54" s="206">
        <v>393</v>
      </c>
      <c r="M54" s="206">
        <v>296</v>
      </c>
      <c r="N54" s="206">
        <v>399</v>
      </c>
      <c r="O54" s="206">
        <v>355</v>
      </c>
      <c r="P54" s="206">
        <v>339</v>
      </c>
      <c r="Q54" s="206" t="s">
        <v>669</v>
      </c>
      <c r="R54" s="1476"/>
      <c r="S54" s="4"/>
      <c r="V54" s="708"/>
    </row>
    <row r="55" spans="1:22" ht="11.25" customHeight="1">
      <c r="A55" s="4"/>
      <c r="B55" s="292"/>
      <c r="C55" s="615"/>
      <c r="D55" s="127" t="s">
        <v>234</v>
      </c>
      <c r="E55" s="190">
        <v>1464</v>
      </c>
      <c r="F55" s="231">
        <v>904</v>
      </c>
      <c r="G55" s="231">
        <v>1254</v>
      </c>
      <c r="H55" s="231">
        <v>1548</v>
      </c>
      <c r="I55" s="206">
        <v>1701</v>
      </c>
      <c r="J55" s="206">
        <v>1689</v>
      </c>
      <c r="K55" s="206">
        <v>2307</v>
      </c>
      <c r="L55" s="206">
        <v>1772</v>
      </c>
      <c r="M55" s="206">
        <v>1996</v>
      </c>
      <c r="N55" s="206">
        <v>1785</v>
      </c>
      <c r="O55" s="206">
        <v>2642</v>
      </c>
      <c r="P55" s="206">
        <v>2699</v>
      </c>
      <c r="Q55" s="206" t="s">
        <v>669</v>
      </c>
      <c r="R55" s="1476"/>
      <c r="S55" s="4"/>
      <c r="V55" s="708"/>
    </row>
    <row r="56" spans="1:22" ht="11.25" customHeight="1">
      <c r="A56" s="4"/>
      <c r="B56" s="292"/>
      <c r="C56" s="615"/>
      <c r="D56" s="127" t="s">
        <v>182</v>
      </c>
      <c r="E56" s="190">
        <v>3018</v>
      </c>
      <c r="F56" s="231">
        <v>2285</v>
      </c>
      <c r="G56" s="231">
        <v>3688</v>
      </c>
      <c r="H56" s="231">
        <v>3017</v>
      </c>
      <c r="I56" s="206">
        <v>3910</v>
      </c>
      <c r="J56" s="206">
        <v>4989</v>
      </c>
      <c r="K56" s="206">
        <v>5108</v>
      </c>
      <c r="L56" s="206">
        <v>4323</v>
      </c>
      <c r="M56" s="206">
        <v>4996</v>
      </c>
      <c r="N56" s="206">
        <v>5117</v>
      </c>
      <c r="O56" s="206">
        <v>6263</v>
      </c>
      <c r="P56" s="206">
        <v>5572</v>
      </c>
      <c r="Q56" s="206" t="s">
        <v>669</v>
      </c>
      <c r="R56" s="1476"/>
      <c r="S56" s="4"/>
      <c r="V56" s="708"/>
    </row>
    <row r="57" spans="1:22" ht="11.25" customHeight="1">
      <c r="A57" s="4"/>
      <c r="B57" s="292"/>
      <c r="C57" s="615"/>
      <c r="D57" s="127" t="s">
        <v>235</v>
      </c>
      <c r="E57" s="1122">
        <v>15</v>
      </c>
      <c r="F57" s="1121">
        <v>0</v>
      </c>
      <c r="G57" s="1121">
        <v>0</v>
      </c>
      <c r="H57" s="1121">
        <v>0</v>
      </c>
      <c r="I57" s="1121">
        <v>1</v>
      </c>
      <c r="J57" s="1121">
        <v>0</v>
      </c>
      <c r="K57" s="1121">
        <v>0</v>
      </c>
      <c r="L57" s="1121">
        <v>0</v>
      </c>
      <c r="M57" s="1121">
        <v>0</v>
      </c>
      <c r="N57" s="1121">
        <v>0</v>
      </c>
      <c r="O57" s="1121">
        <v>0</v>
      </c>
      <c r="P57" s="1121">
        <v>0</v>
      </c>
      <c r="Q57" s="1121">
        <v>0</v>
      </c>
      <c r="R57" s="1476"/>
      <c r="S57" s="4"/>
      <c r="V57" s="708"/>
    </row>
    <row r="58" spans="1:22" ht="12.75" hidden="1" customHeight="1">
      <c r="A58" s="4"/>
      <c r="B58" s="292"/>
      <c r="C58" s="615"/>
      <c r="D58" s="266" t="s">
        <v>206</v>
      </c>
      <c r="E58" s="189">
        <v>1829</v>
      </c>
      <c r="F58" s="206">
        <v>1206</v>
      </c>
      <c r="G58" s="206">
        <v>1577</v>
      </c>
      <c r="H58" s="206">
        <v>1577</v>
      </c>
      <c r="I58" s="206">
        <v>1855</v>
      </c>
      <c r="J58" s="206">
        <v>2334</v>
      </c>
      <c r="K58" s="206">
        <v>2592</v>
      </c>
      <c r="L58" s="206">
        <v>2037</v>
      </c>
      <c r="M58" s="206">
        <v>2204</v>
      </c>
      <c r="N58" s="206">
        <v>1941</v>
      </c>
      <c r="O58" s="206">
        <v>3459</v>
      </c>
      <c r="P58" s="206">
        <v>3445</v>
      </c>
      <c r="Q58" s="206">
        <v>3138</v>
      </c>
      <c r="R58" s="1476"/>
      <c r="S58" s="4"/>
      <c r="V58" s="708"/>
    </row>
    <row r="59" spans="1:22" ht="12.75" hidden="1" customHeight="1">
      <c r="A59" s="4"/>
      <c r="B59" s="292"/>
      <c r="C59" s="615"/>
      <c r="D59" s="266" t="s">
        <v>207</v>
      </c>
      <c r="E59" s="189">
        <v>1411</v>
      </c>
      <c r="F59" s="206">
        <v>1139</v>
      </c>
      <c r="G59" s="206">
        <v>1902</v>
      </c>
      <c r="H59" s="206">
        <v>1902</v>
      </c>
      <c r="I59" s="206">
        <v>2313</v>
      </c>
      <c r="J59" s="206">
        <v>2367</v>
      </c>
      <c r="K59" s="206">
        <v>2565</v>
      </c>
      <c r="L59" s="206">
        <v>2190</v>
      </c>
      <c r="M59" s="206">
        <v>2692</v>
      </c>
      <c r="N59" s="206">
        <v>2988</v>
      </c>
      <c r="O59" s="206">
        <v>3303</v>
      </c>
      <c r="P59" s="206">
        <v>2855</v>
      </c>
      <c r="Q59" s="206" t="s">
        <v>669</v>
      </c>
      <c r="R59" s="1476"/>
      <c r="S59" s="4"/>
      <c r="V59" s="708"/>
    </row>
    <row r="60" spans="1:22" ht="12.75" hidden="1" customHeight="1">
      <c r="A60" s="4"/>
      <c r="B60" s="292"/>
      <c r="C60" s="615"/>
      <c r="D60" s="266" t="s">
        <v>61</v>
      </c>
      <c r="E60" s="189">
        <v>563</v>
      </c>
      <c r="F60" s="206">
        <v>363</v>
      </c>
      <c r="G60" s="206">
        <v>432</v>
      </c>
      <c r="H60" s="206">
        <v>432</v>
      </c>
      <c r="I60" s="206">
        <v>552</v>
      </c>
      <c r="J60" s="206">
        <v>807</v>
      </c>
      <c r="K60" s="206">
        <v>698</v>
      </c>
      <c r="L60" s="206">
        <v>734</v>
      </c>
      <c r="M60" s="206">
        <v>840</v>
      </c>
      <c r="N60" s="206">
        <v>856</v>
      </c>
      <c r="O60" s="206">
        <v>1061</v>
      </c>
      <c r="P60" s="206">
        <v>1070</v>
      </c>
      <c r="Q60" s="206" t="s">
        <v>669</v>
      </c>
      <c r="R60" s="1476"/>
      <c r="S60" s="4"/>
      <c r="V60" s="708"/>
    </row>
    <row r="61" spans="1:22" ht="12.75" hidden="1" customHeight="1">
      <c r="A61" s="4"/>
      <c r="B61" s="292"/>
      <c r="C61" s="615"/>
      <c r="D61" s="266" t="s">
        <v>209</v>
      </c>
      <c r="E61" s="189">
        <v>852</v>
      </c>
      <c r="F61" s="206">
        <v>417</v>
      </c>
      <c r="G61" s="206">
        <v>449</v>
      </c>
      <c r="H61" s="206">
        <v>449</v>
      </c>
      <c r="I61" s="206">
        <v>599</v>
      </c>
      <c r="J61" s="206">
        <v>854</v>
      </c>
      <c r="K61" s="206">
        <v>1149</v>
      </c>
      <c r="L61" s="206">
        <v>737</v>
      </c>
      <c r="M61" s="206">
        <v>777</v>
      </c>
      <c r="N61" s="206">
        <v>1059</v>
      </c>
      <c r="O61" s="206">
        <v>1019</v>
      </c>
      <c r="P61" s="206">
        <v>826</v>
      </c>
      <c r="Q61" s="206" t="s">
        <v>669</v>
      </c>
      <c r="R61" s="1476"/>
      <c r="S61" s="4"/>
      <c r="V61" s="708"/>
    </row>
    <row r="62" spans="1:22" ht="12.75" hidden="1" customHeight="1">
      <c r="A62" s="4"/>
      <c r="B62" s="292"/>
      <c r="C62" s="615"/>
      <c r="D62" s="266" t="s">
        <v>210</v>
      </c>
      <c r="E62" s="189">
        <v>166</v>
      </c>
      <c r="F62" s="206">
        <v>103</v>
      </c>
      <c r="G62" s="206">
        <v>294</v>
      </c>
      <c r="H62" s="206">
        <v>294</v>
      </c>
      <c r="I62" s="206">
        <v>589</v>
      </c>
      <c r="J62" s="206">
        <v>906</v>
      </c>
      <c r="K62" s="206">
        <v>909</v>
      </c>
      <c r="L62" s="206">
        <v>635</v>
      </c>
      <c r="M62" s="206">
        <v>575</v>
      </c>
      <c r="N62" s="206">
        <v>319</v>
      </c>
      <c r="O62" s="206">
        <v>260</v>
      </c>
      <c r="P62" s="206">
        <v>218</v>
      </c>
      <c r="Q62" s="206">
        <v>272</v>
      </c>
      <c r="R62" s="1476"/>
      <c r="S62" s="4"/>
      <c r="V62" s="708"/>
    </row>
    <row r="63" spans="1:22" ht="12.75" hidden="1" customHeight="1">
      <c r="A63" s="4"/>
      <c r="B63" s="292"/>
      <c r="C63" s="615"/>
      <c r="D63" s="266" t="s">
        <v>143</v>
      </c>
      <c r="E63" s="189">
        <v>28</v>
      </c>
      <c r="F63" s="206">
        <v>24</v>
      </c>
      <c r="G63" s="206">
        <v>17</v>
      </c>
      <c r="H63" s="206">
        <v>14</v>
      </c>
      <c r="I63" s="206">
        <v>46</v>
      </c>
      <c r="J63" s="206">
        <v>73</v>
      </c>
      <c r="K63" s="206">
        <v>74</v>
      </c>
      <c r="L63" s="206">
        <v>63</v>
      </c>
      <c r="M63" s="206">
        <v>85</v>
      </c>
      <c r="N63" s="206">
        <v>56</v>
      </c>
      <c r="O63" s="206">
        <v>46</v>
      </c>
      <c r="P63" s="206">
        <v>51</v>
      </c>
      <c r="Q63" s="206">
        <v>59</v>
      </c>
      <c r="R63" s="1476"/>
      <c r="S63" s="4"/>
      <c r="V63" s="708"/>
    </row>
    <row r="64" spans="1:22" ht="12.75" hidden="1" customHeight="1">
      <c r="A64" s="4"/>
      <c r="B64" s="292"/>
      <c r="C64" s="615"/>
      <c r="D64" s="266" t="s">
        <v>144</v>
      </c>
      <c r="E64" s="189">
        <v>108</v>
      </c>
      <c r="F64" s="206">
        <v>75</v>
      </c>
      <c r="G64" s="206">
        <v>81</v>
      </c>
      <c r="H64" s="206">
        <v>93</v>
      </c>
      <c r="I64" s="206">
        <v>75</v>
      </c>
      <c r="J64" s="206">
        <v>122</v>
      </c>
      <c r="K64" s="206">
        <v>106</v>
      </c>
      <c r="L64" s="206">
        <v>92</v>
      </c>
      <c r="M64" s="206">
        <v>115</v>
      </c>
      <c r="N64" s="206">
        <v>82</v>
      </c>
      <c r="O64" s="206">
        <v>112</v>
      </c>
      <c r="P64" s="206">
        <v>145</v>
      </c>
      <c r="Q64" s="206">
        <v>122</v>
      </c>
      <c r="R64" s="1476"/>
      <c r="S64" s="4"/>
      <c r="V64" s="708"/>
    </row>
    <row r="65" spans="1:22" ht="15" customHeight="1">
      <c r="A65" s="4"/>
      <c r="B65" s="292"/>
      <c r="C65" s="1607" t="s">
        <v>239</v>
      </c>
      <c r="D65" s="1607"/>
      <c r="E65" s="613">
        <v>84.374468085106386</v>
      </c>
      <c r="F65" s="613">
        <v>38.767187135865768</v>
      </c>
      <c r="G65" s="613">
        <v>67.450365726227787</v>
      </c>
      <c r="H65" s="613">
        <v>49.336787564766837</v>
      </c>
      <c r="I65" s="613">
        <v>51.884681583476763</v>
      </c>
      <c r="J65" s="613">
        <v>58.222811671087541</v>
      </c>
      <c r="K65" s="613">
        <v>73.747038454528891</v>
      </c>
      <c r="L65" s="613">
        <v>48.803971716563865</v>
      </c>
      <c r="M65" s="613">
        <v>62.762659317946955</v>
      </c>
      <c r="N65" s="613">
        <v>46.238125395820141</v>
      </c>
      <c r="O65" s="613">
        <v>61.952231216966617</v>
      </c>
      <c r="P65" s="613">
        <v>57.603532481434407</v>
      </c>
      <c r="Q65" s="613">
        <f>+Q53/Q31*100</f>
        <v>63.974164739653936</v>
      </c>
      <c r="R65" s="1476"/>
      <c r="S65" s="4"/>
      <c r="V65" s="708"/>
    </row>
    <row r="66" spans="1:22" ht="11.25" customHeight="1">
      <c r="A66" s="4"/>
      <c r="B66" s="292"/>
      <c r="C66" s="615"/>
      <c r="D66" s="604" t="s">
        <v>206</v>
      </c>
      <c r="E66" s="232">
        <v>74.440374440374441</v>
      </c>
      <c r="F66" s="232">
        <v>34.655172413793103</v>
      </c>
      <c r="G66" s="232">
        <v>52.848525469168905</v>
      </c>
      <c r="H66" s="232">
        <v>43.551505109085888</v>
      </c>
      <c r="I66" s="232">
        <v>46.502882928052145</v>
      </c>
      <c r="J66" s="232">
        <v>52.961198093941455</v>
      </c>
      <c r="K66" s="232">
        <v>66.308518802762848</v>
      </c>
      <c r="L66" s="232">
        <v>40.177514792899409</v>
      </c>
      <c r="M66" s="232">
        <v>58.962011771000533</v>
      </c>
      <c r="N66" s="232">
        <v>27.776187750429308</v>
      </c>
      <c r="O66" s="232">
        <v>51.33570792520036</v>
      </c>
      <c r="P66" s="232">
        <v>51.127931136835855</v>
      </c>
      <c r="Q66" s="232">
        <f>+Q58/Q32*100</f>
        <v>60.520732883317265</v>
      </c>
      <c r="R66" s="1476"/>
      <c r="S66" s="191"/>
      <c r="V66" s="708"/>
    </row>
    <row r="67" spans="1:22" ht="11.25" customHeight="1">
      <c r="A67" s="4"/>
      <c r="B67" s="292"/>
      <c r="C67" s="615"/>
      <c r="D67" s="604" t="s">
        <v>207</v>
      </c>
      <c r="E67" s="232">
        <v>74.224092582851128</v>
      </c>
      <c r="F67" s="232">
        <v>41.04504504504505</v>
      </c>
      <c r="G67" s="232">
        <v>78.855721393034827</v>
      </c>
      <c r="H67" s="232">
        <v>60.132785330382546</v>
      </c>
      <c r="I67" s="232">
        <v>65.841161400512377</v>
      </c>
      <c r="J67" s="232">
        <v>65.768268963601002</v>
      </c>
      <c r="K67" s="232">
        <v>83.82352941176471</v>
      </c>
      <c r="L67" s="232">
        <v>54.074074074074076</v>
      </c>
      <c r="M67" s="232">
        <v>62.926601215521274</v>
      </c>
      <c r="N67" s="232">
        <v>67.433987813134735</v>
      </c>
      <c r="O67" s="232">
        <v>83.960345704117941</v>
      </c>
      <c r="P67" s="232">
        <v>72.572445348246063</v>
      </c>
      <c r="Q67" s="232" t="s">
        <v>669</v>
      </c>
      <c r="R67" s="1476"/>
      <c r="S67" s="191"/>
      <c r="V67" s="708"/>
    </row>
    <row r="68" spans="1:22" ht="11.25" customHeight="1">
      <c r="A68" s="4"/>
      <c r="B68" s="292"/>
      <c r="C68" s="615"/>
      <c r="D68" s="604" t="s">
        <v>61</v>
      </c>
      <c r="E68" s="232">
        <v>95.101351351351354</v>
      </c>
      <c r="F68" s="232">
        <v>40.468227424749166</v>
      </c>
      <c r="G68" s="232">
        <v>46.401718582169707</v>
      </c>
      <c r="H68" s="232">
        <v>41.33971291866029</v>
      </c>
      <c r="I68" s="232">
        <v>38.736842105263158</v>
      </c>
      <c r="J68" s="232">
        <v>52.436647173489284</v>
      </c>
      <c r="K68" s="232">
        <v>47.003367003367003</v>
      </c>
      <c r="L68" s="232">
        <v>39.146666666666668</v>
      </c>
      <c r="M68" s="232">
        <v>51.94805194805194</v>
      </c>
      <c r="N68" s="232">
        <v>34.226309476209515</v>
      </c>
      <c r="O68" s="232">
        <v>46.110386788352891</v>
      </c>
      <c r="P68" s="232">
        <v>46.501521077792262</v>
      </c>
      <c r="Q68" s="232" t="s">
        <v>669</v>
      </c>
      <c r="R68" s="1476"/>
      <c r="S68" s="191"/>
      <c r="V68" s="708"/>
    </row>
    <row r="69" spans="1:22" ht="11.25" customHeight="1">
      <c r="A69" s="4"/>
      <c r="B69" s="292"/>
      <c r="C69" s="615"/>
      <c r="D69" s="604" t="s">
        <v>209</v>
      </c>
      <c r="E69" s="232">
        <v>121.71428571428571</v>
      </c>
      <c r="F69" s="232">
        <v>40.922473012757607</v>
      </c>
      <c r="G69" s="232">
        <v>64.326647564469923</v>
      </c>
      <c r="H69" s="232">
        <v>51.668584579976987</v>
      </c>
      <c r="I69" s="232">
        <v>57.102001906577691</v>
      </c>
      <c r="J69" s="232">
        <v>50.205761316872433</v>
      </c>
      <c r="K69" s="232">
        <v>81.029619181946401</v>
      </c>
      <c r="L69" s="232">
        <v>58.077226162332543</v>
      </c>
      <c r="M69" s="232">
        <v>61.325966850828728</v>
      </c>
      <c r="N69" s="232">
        <v>86.097560975609753</v>
      </c>
      <c r="O69" s="232">
        <v>97.511961722488039</v>
      </c>
      <c r="P69" s="232">
        <v>79.043062200956939</v>
      </c>
      <c r="Q69" s="232" t="s">
        <v>669</v>
      </c>
      <c r="R69" s="1476"/>
      <c r="S69" s="191"/>
      <c r="V69" s="708"/>
    </row>
    <row r="70" spans="1:22" ht="11.25" customHeight="1">
      <c r="A70" s="4"/>
      <c r="B70" s="292"/>
      <c r="C70" s="615"/>
      <c r="D70" s="604" t="s">
        <v>210</v>
      </c>
      <c r="E70" s="232">
        <v>117.7304964539007</v>
      </c>
      <c r="F70" s="232">
        <v>44.017094017094017</v>
      </c>
      <c r="G70" s="232">
        <v>59.154929577464785</v>
      </c>
      <c r="H70" s="232">
        <v>40.947075208913645</v>
      </c>
      <c r="I70" s="232">
        <v>42.191977077363894</v>
      </c>
      <c r="J70" s="232">
        <v>70.178156467854379</v>
      </c>
      <c r="K70" s="232">
        <v>110.98901098901099</v>
      </c>
      <c r="L70" s="232">
        <v>90.327169274537695</v>
      </c>
      <c r="M70" s="232">
        <v>139.22518159806296</v>
      </c>
      <c r="N70" s="232">
        <v>72.335600907029473</v>
      </c>
      <c r="O70" s="232">
        <v>38.235294117647058</v>
      </c>
      <c r="P70" s="232">
        <v>32.058823529411768</v>
      </c>
      <c r="Q70" s="232">
        <f t="shared" ref="Q70:Q72" si="0">+Q62/Q36*100</f>
        <v>74.316939890710387</v>
      </c>
      <c r="R70" s="1476"/>
      <c r="S70" s="191"/>
      <c r="V70" s="708"/>
    </row>
    <row r="71" spans="1:22" ht="11.25" customHeight="1">
      <c r="A71" s="4"/>
      <c r="B71" s="292"/>
      <c r="C71" s="615"/>
      <c r="D71" s="604" t="s">
        <v>143</v>
      </c>
      <c r="E71" s="232">
        <v>121.73913043478262</v>
      </c>
      <c r="F71" s="232">
        <v>52.173913043478258</v>
      </c>
      <c r="G71" s="232">
        <v>80.952380952380949</v>
      </c>
      <c r="H71" s="232">
        <v>17.721518987341771</v>
      </c>
      <c r="I71" s="232">
        <v>43.80952380952381</v>
      </c>
      <c r="J71" s="232">
        <v>82.022471910112358</v>
      </c>
      <c r="K71" s="232">
        <v>67.889908256880744</v>
      </c>
      <c r="L71" s="232">
        <v>49.21875</v>
      </c>
      <c r="M71" s="232">
        <v>37.610619469026545</v>
      </c>
      <c r="N71" s="232">
        <v>119.14893617021276</v>
      </c>
      <c r="O71" s="232">
        <v>55.421686746987952</v>
      </c>
      <c r="P71" s="232">
        <v>61.445783132530117</v>
      </c>
      <c r="Q71" s="232">
        <f t="shared" si="0"/>
        <v>83.098591549295776</v>
      </c>
      <c r="R71" s="1476"/>
      <c r="S71" s="191"/>
      <c r="V71" s="708"/>
    </row>
    <row r="72" spans="1:22" ht="11.25" customHeight="1">
      <c r="A72" s="4"/>
      <c r="B72" s="292"/>
      <c r="C72" s="615"/>
      <c r="D72" s="604" t="s">
        <v>144</v>
      </c>
      <c r="E72" s="232">
        <v>177.04918032786884</v>
      </c>
      <c r="F72" s="232">
        <v>57.251908396946561</v>
      </c>
      <c r="G72" s="232">
        <v>71.681415929203538</v>
      </c>
      <c r="H72" s="232">
        <v>60</v>
      </c>
      <c r="I72" s="232">
        <v>52.447552447552447</v>
      </c>
      <c r="J72" s="232">
        <v>63.541666666666664</v>
      </c>
      <c r="K72" s="232">
        <v>60.919540229885058</v>
      </c>
      <c r="L72" s="232">
        <v>46.231155778894475</v>
      </c>
      <c r="M72" s="232">
        <v>157.53424657534248</v>
      </c>
      <c r="N72" s="232">
        <v>53.94736842105263</v>
      </c>
      <c r="O72" s="232">
        <v>67.46987951807229</v>
      </c>
      <c r="P72" s="232">
        <v>87.349397590361448</v>
      </c>
      <c r="Q72" s="232">
        <f t="shared" si="0"/>
        <v>64.21052631578948</v>
      </c>
      <c r="R72" s="1476"/>
      <c r="S72" s="191"/>
      <c r="V72" s="708"/>
    </row>
    <row r="73" spans="1:22" ht="22.5" customHeight="1">
      <c r="A73" s="4"/>
      <c r="B73" s="292"/>
      <c r="C73" s="1608" t="s">
        <v>342</v>
      </c>
      <c r="D73" s="1609"/>
      <c r="E73" s="1609"/>
      <c r="F73" s="1609"/>
      <c r="G73" s="1609"/>
      <c r="H73" s="1609"/>
      <c r="I73" s="1609"/>
      <c r="J73" s="1609"/>
      <c r="K73" s="1609"/>
      <c r="L73" s="1609"/>
      <c r="M73" s="1609"/>
      <c r="N73" s="1609"/>
      <c r="O73" s="1609"/>
      <c r="P73" s="1609"/>
      <c r="Q73" s="1609"/>
      <c r="R73" s="1476"/>
      <c r="S73" s="191"/>
      <c r="V73" s="708"/>
    </row>
    <row r="74" spans="1:22" ht="13.5" customHeight="1">
      <c r="A74" s="4"/>
      <c r="B74" s="292"/>
      <c r="C74" s="54" t="s">
        <v>478</v>
      </c>
      <c r="D74" s="8"/>
      <c r="E74" s="1"/>
      <c r="F74" s="1"/>
      <c r="G74" s="8"/>
      <c r="H74" s="1"/>
      <c r="I74" s="683" t="s">
        <v>240</v>
      </c>
      <c r="J74" s="8"/>
      <c r="K74" s="1"/>
      <c r="L74" s="8"/>
      <c r="M74" s="8"/>
      <c r="N74" s="8"/>
      <c r="O74" s="8"/>
      <c r="P74" s="8"/>
      <c r="Q74" s="8"/>
      <c r="R74" s="1476"/>
      <c r="S74" s="4"/>
      <c r="V74" s="708"/>
    </row>
    <row r="75" spans="1:22" ht="10.5" customHeight="1">
      <c r="A75" s="4"/>
      <c r="B75" s="292"/>
      <c r="C75" s="1610" t="s">
        <v>272</v>
      </c>
      <c r="D75" s="1610"/>
      <c r="E75" s="1610"/>
      <c r="F75" s="1610"/>
      <c r="G75" s="1610"/>
      <c r="H75" s="1610"/>
      <c r="I75" s="1610"/>
      <c r="J75" s="1610"/>
      <c r="K75" s="1610"/>
      <c r="L75" s="1610"/>
      <c r="M75" s="1610"/>
      <c r="N75" s="1610"/>
      <c r="O75" s="1610"/>
      <c r="P75" s="1610"/>
      <c r="Q75" s="1610"/>
      <c r="R75" s="1476"/>
      <c r="S75" s="4"/>
      <c r="V75" s="708"/>
    </row>
    <row r="76" spans="1:22" ht="13.5" customHeight="1">
      <c r="A76" s="4"/>
      <c r="B76" s="286">
        <v>10</v>
      </c>
      <c r="C76" s="1526">
        <v>41609</v>
      </c>
      <c r="D76" s="1526"/>
      <c r="E76" s="718"/>
      <c r="F76" s="718"/>
      <c r="G76" s="718"/>
      <c r="H76" s="718"/>
      <c r="I76" s="718"/>
      <c r="J76" s="191"/>
      <c r="K76" s="191"/>
      <c r="L76" s="810"/>
      <c r="M76" s="234"/>
      <c r="N76" s="234"/>
      <c r="O76" s="234"/>
      <c r="P76" s="810"/>
      <c r="Q76" s="1"/>
      <c r="R76" s="8"/>
      <c r="S76" s="4"/>
      <c r="V76" s="708"/>
    </row>
    <row r="77" spans="1:22">
      <c r="E77" s="25"/>
      <c r="F77" s="25"/>
      <c r="G77" s="25"/>
      <c r="H77" s="25"/>
      <c r="I77" s="25"/>
      <c r="J77" s="25"/>
      <c r="K77" s="25"/>
      <c r="L77" s="25"/>
      <c r="M77" s="25"/>
      <c r="N77" s="25"/>
      <c r="O77" s="25"/>
      <c r="P77" s="25"/>
      <c r="Q77" s="25"/>
      <c r="V77" s="708"/>
    </row>
    <row r="78" spans="1:22">
      <c r="E78" s="25"/>
      <c r="F78" s="25"/>
      <c r="G78" s="25"/>
      <c r="H78" s="25"/>
      <c r="I78" s="25"/>
      <c r="J78" s="25"/>
      <c r="K78" s="25"/>
      <c r="L78" s="25"/>
      <c r="M78" s="25"/>
      <c r="N78" s="25"/>
      <c r="O78" s="25"/>
      <c r="P78" s="25"/>
      <c r="Q78" s="25"/>
    </row>
    <row r="79" spans="1:22">
      <c r="E79" s="25"/>
      <c r="F79" s="25"/>
      <c r="G79" s="25"/>
      <c r="H79" s="25"/>
      <c r="I79" s="25"/>
      <c r="J79" s="25"/>
      <c r="K79" s="25"/>
      <c r="L79" s="25"/>
      <c r="M79" s="25"/>
      <c r="N79" s="25"/>
      <c r="O79" s="25"/>
      <c r="P79" s="25"/>
      <c r="Q79" s="25"/>
    </row>
    <row r="80" spans="1:22">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527"/>
      <c r="F90" s="1527"/>
      <c r="G90" s="1527"/>
      <c r="H90" s="1527"/>
      <c r="I90" s="1527"/>
      <c r="J90" s="1527"/>
      <c r="K90" s="1527"/>
      <c r="L90" s="1527"/>
      <c r="M90" s="1527"/>
      <c r="N90" s="1527"/>
      <c r="O90" s="1527"/>
      <c r="P90" s="1527"/>
      <c r="Q90" s="1527"/>
      <c r="R90" s="1527"/>
    </row>
    <row r="91" spans="5:18" ht="9.75" customHeight="1"/>
  </sheetData>
  <mergeCells count="18">
    <mergeCell ref="D1:R1"/>
    <mergeCell ref="B2:D2"/>
    <mergeCell ref="C5:D6"/>
    <mergeCell ref="E5:N5"/>
    <mergeCell ref="E6:F6"/>
    <mergeCell ref="G6:Q6"/>
    <mergeCell ref="E90:R90"/>
    <mergeCell ref="C8:D8"/>
    <mergeCell ref="C16:D16"/>
    <mergeCell ref="C22:D22"/>
    <mergeCell ref="C23:D23"/>
    <mergeCell ref="C31:D31"/>
    <mergeCell ref="C49:D49"/>
    <mergeCell ref="C53:D53"/>
    <mergeCell ref="C65:D65"/>
    <mergeCell ref="C73:Q73"/>
    <mergeCell ref="C75:Q75"/>
    <mergeCell ref="C76:D76"/>
  </mergeCells>
  <conditionalFormatting sqref="E7:Q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theme="5"/>
  </sheetPr>
  <dimension ref="A1:AJ66"/>
  <sheetViews>
    <sheetView workbookViewId="0"/>
  </sheetViews>
  <sheetFormatPr defaultRowHeight="12.75"/>
  <cols>
    <col min="1" max="1" width="1" style="536" customWidth="1"/>
    <col min="2" max="2" width="2.5703125" style="536" customWidth="1"/>
    <col min="3" max="3" width="1" style="536" customWidth="1"/>
    <col min="4" max="4" width="23.42578125" style="536" customWidth="1"/>
    <col min="5" max="5" width="5.42578125" style="536" customWidth="1"/>
    <col min="6" max="6" width="5.42578125" style="531" customWidth="1"/>
    <col min="7" max="17" width="5.42578125" style="536" customWidth="1"/>
    <col min="18" max="18" width="2.5703125" style="536" customWidth="1"/>
    <col min="19" max="19" width="1" style="536" customWidth="1"/>
    <col min="20" max="16384" width="9.140625" style="536"/>
  </cols>
  <sheetData>
    <row r="1" spans="1:25" ht="13.5" customHeight="1">
      <c r="A1" s="531"/>
      <c r="B1" s="1625" t="s">
        <v>384</v>
      </c>
      <c r="C1" s="1626"/>
      <c r="D1" s="1626"/>
      <c r="E1" s="1626"/>
      <c r="F1" s="1626"/>
      <c r="G1" s="1626"/>
      <c r="H1" s="1626"/>
      <c r="I1" s="568"/>
      <c r="J1" s="568"/>
      <c r="K1" s="568"/>
      <c r="L1" s="568"/>
      <c r="M1" s="568"/>
      <c r="N1" s="568"/>
      <c r="O1" s="568"/>
      <c r="P1" s="568"/>
      <c r="Q1" s="541"/>
      <c r="R1" s="541"/>
      <c r="S1" s="531"/>
    </row>
    <row r="2" spans="1:25" ht="6" customHeight="1">
      <c r="A2" s="531"/>
      <c r="B2" s="1479"/>
      <c r="C2" s="1478"/>
      <c r="D2" s="1478"/>
      <c r="E2" s="594"/>
      <c r="F2" s="594"/>
      <c r="G2" s="594"/>
      <c r="H2" s="594"/>
      <c r="I2" s="594"/>
      <c r="J2" s="594"/>
      <c r="K2" s="594"/>
      <c r="L2" s="594"/>
      <c r="M2" s="594"/>
      <c r="N2" s="594"/>
      <c r="O2" s="594"/>
      <c r="P2" s="594"/>
      <c r="Q2" s="594"/>
      <c r="R2" s="540"/>
      <c r="S2" s="531"/>
    </row>
    <row r="3" spans="1:25" ht="13.5" customHeight="1" thickBot="1">
      <c r="A3" s="531"/>
      <c r="B3" s="541"/>
      <c r="C3" s="541"/>
      <c r="D3" s="541"/>
      <c r="E3" s="1010"/>
      <c r="F3" s="1010"/>
      <c r="G3" s="1010"/>
      <c r="H3" s="1010"/>
      <c r="I3" s="1010"/>
      <c r="J3" s="1010"/>
      <c r="K3" s="1010"/>
      <c r="L3" s="1010"/>
      <c r="M3" s="1010"/>
      <c r="N3" s="1010"/>
      <c r="O3" s="1010"/>
      <c r="P3" s="1010"/>
      <c r="Q3" s="1010" t="s">
        <v>75</v>
      </c>
      <c r="R3" s="811"/>
      <c r="S3" s="531"/>
      <c r="U3" s="573"/>
      <c r="V3" s="573"/>
      <c r="W3" s="573"/>
    </row>
    <row r="4" spans="1:25" s="545" customFormat="1" ht="13.5" customHeight="1" thickBot="1">
      <c r="A4" s="543"/>
      <c r="B4" s="544"/>
      <c r="C4" s="812" t="s">
        <v>241</v>
      </c>
      <c r="D4" s="813"/>
      <c r="E4" s="813"/>
      <c r="F4" s="813"/>
      <c r="G4" s="813"/>
      <c r="H4" s="813"/>
      <c r="I4" s="813"/>
      <c r="J4" s="813"/>
      <c r="K4" s="813"/>
      <c r="L4" s="813"/>
      <c r="M4" s="813"/>
      <c r="N4" s="813"/>
      <c r="O4" s="813"/>
      <c r="P4" s="813"/>
      <c r="Q4" s="814"/>
      <c r="R4" s="811"/>
      <c r="S4" s="543"/>
      <c r="U4" s="573"/>
      <c r="V4" s="573"/>
      <c r="W4" s="573"/>
    </row>
    <row r="5" spans="1:25" ht="4.5" customHeight="1">
      <c r="A5" s="531"/>
      <c r="B5" s="541"/>
      <c r="C5" s="1623" t="s">
        <v>80</v>
      </c>
      <c r="D5" s="1623"/>
      <c r="E5" s="678"/>
      <c r="F5" s="678"/>
      <c r="G5" s="678"/>
      <c r="H5" s="678"/>
      <c r="I5" s="678"/>
      <c r="J5" s="678"/>
      <c r="K5" s="678"/>
      <c r="L5" s="678"/>
      <c r="M5" s="678"/>
      <c r="N5" s="678"/>
      <c r="O5" s="678"/>
      <c r="P5" s="678"/>
      <c r="Q5" s="678"/>
      <c r="R5" s="811"/>
      <c r="S5" s="531"/>
      <c r="U5" s="573"/>
      <c r="V5" s="573"/>
      <c r="W5" s="573"/>
    </row>
    <row r="6" spans="1:25" ht="13.5" customHeight="1">
      <c r="A6" s="531"/>
      <c r="B6" s="541"/>
      <c r="C6" s="1623"/>
      <c r="D6" s="1623"/>
      <c r="E6" s="1624" t="s">
        <v>679</v>
      </c>
      <c r="F6" s="1624"/>
      <c r="G6" s="1624" t="s">
        <v>680</v>
      </c>
      <c r="H6" s="1624"/>
      <c r="I6" s="1624"/>
      <c r="J6" s="1624"/>
      <c r="K6" s="1624"/>
      <c r="L6" s="1624"/>
      <c r="M6" s="1624"/>
      <c r="N6" s="1624"/>
      <c r="O6" s="1624"/>
      <c r="P6" s="1624"/>
      <c r="Q6" s="1624"/>
      <c r="R6" s="811"/>
      <c r="S6" s="531"/>
      <c r="U6" s="573"/>
      <c r="V6" s="573"/>
      <c r="W6" s="573"/>
    </row>
    <row r="7" spans="1:25">
      <c r="A7" s="531"/>
      <c r="B7" s="541"/>
      <c r="C7" s="546"/>
      <c r="D7" s="546"/>
      <c r="E7" s="939" t="s">
        <v>97</v>
      </c>
      <c r="F7" s="939" t="s">
        <v>96</v>
      </c>
      <c r="G7" s="939" t="s">
        <v>95</v>
      </c>
      <c r="H7" s="939" t="s">
        <v>106</v>
      </c>
      <c r="I7" s="939" t="s">
        <v>105</v>
      </c>
      <c r="J7" s="939" t="s">
        <v>104</v>
      </c>
      <c r="K7" s="939" t="s">
        <v>103</v>
      </c>
      <c r="L7" s="939" t="s">
        <v>102</v>
      </c>
      <c r="M7" s="939" t="s">
        <v>101</v>
      </c>
      <c r="N7" s="939" t="s">
        <v>100</v>
      </c>
      <c r="O7" s="939" t="s">
        <v>99</v>
      </c>
      <c r="P7" s="939" t="s">
        <v>98</v>
      </c>
      <c r="Q7" s="1502" t="s">
        <v>97</v>
      </c>
      <c r="R7" s="542"/>
      <c r="S7" s="531"/>
      <c r="U7" s="573"/>
      <c r="V7" s="573"/>
      <c r="W7" s="573"/>
    </row>
    <row r="8" spans="1:25" s="818" customFormat="1" ht="22.5" customHeight="1">
      <c r="A8" s="815"/>
      <c r="B8" s="816"/>
      <c r="C8" s="1618" t="s">
        <v>70</v>
      </c>
      <c r="D8" s="1618"/>
      <c r="E8" s="518">
        <v>862715</v>
      </c>
      <c r="F8" s="519">
        <v>868637</v>
      </c>
      <c r="G8" s="519">
        <v>894294</v>
      </c>
      <c r="H8" s="519">
        <v>902394</v>
      </c>
      <c r="I8" s="519">
        <v>902912</v>
      </c>
      <c r="J8" s="519">
        <v>901441</v>
      </c>
      <c r="K8" s="519">
        <v>887666</v>
      </c>
      <c r="L8" s="519">
        <v>881277</v>
      </c>
      <c r="M8" s="519">
        <v>879225</v>
      </c>
      <c r="N8" s="519">
        <v>879113</v>
      </c>
      <c r="O8" s="519">
        <v>892403</v>
      </c>
      <c r="P8" s="519">
        <v>905954</v>
      </c>
      <c r="Q8" s="519">
        <v>917096</v>
      </c>
      <c r="R8" s="817"/>
      <c r="S8" s="815"/>
      <c r="T8" s="931"/>
      <c r="U8" s="573"/>
      <c r="V8" s="573"/>
      <c r="W8" s="573"/>
      <c r="X8" s="536"/>
      <c r="Y8" s="536"/>
    </row>
    <row r="9" spans="1:25" s="545" customFormat="1" ht="18.75" customHeight="1">
      <c r="A9" s="543"/>
      <c r="B9" s="544"/>
      <c r="C9" s="550"/>
      <c r="D9" s="597" t="s">
        <v>404</v>
      </c>
      <c r="E9" s="598">
        <v>697789</v>
      </c>
      <c r="F9" s="599">
        <v>710652</v>
      </c>
      <c r="G9" s="599">
        <v>740062</v>
      </c>
      <c r="H9" s="599">
        <v>739611</v>
      </c>
      <c r="I9" s="599">
        <v>734448</v>
      </c>
      <c r="J9" s="599">
        <v>728512</v>
      </c>
      <c r="K9" s="599">
        <v>703205</v>
      </c>
      <c r="L9" s="599">
        <v>689933</v>
      </c>
      <c r="M9" s="599">
        <v>688099</v>
      </c>
      <c r="N9" s="599">
        <v>695065</v>
      </c>
      <c r="O9" s="599">
        <v>697296</v>
      </c>
      <c r="P9" s="599">
        <v>694904</v>
      </c>
      <c r="Q9" s="599">
        <v>692019</v>
      </c>
      <c r="R9" s="574"/>
      <c r="S9" s="543"/>
      <c r="U9" s="573"/>
      <c r="V9" s="573"/>
      <c r="W9" s="573"/>
    </row>
    <row r="10" spans="1:25" s="545" customFormat="1" ht="18.75" customHeight="1">
      <c r="A10" s="543"/>
      <c r="B10" s="544"/>
      <c r="C10" s="550"/>
      <c r="D10" s="597" t="s">
        <v>242</v>
      </c>
      <c r="E10" s="598">
        <v>58471</v>
      </c>
      <c r="F10" s="599">
        <v>58058</v>
      </c>
      <c r="G10" s="599">
        <v>57433</v>
      </c>
      <c r="H10" s="599">
        <v>59018</v>
      </c>
      <c r="I10" s="599">
        <v>57724</v>
      </c>
      <c r="J10" s="599">
        <v>57560</v>
      </c>
      <c r="K10" s="599">
        <v>57815</v>
      </c>
      <c r="L10" s="599">
        <v>58639</v>
      </c>
      <c r="M10" s="599">
        <v>57582</v>
      </c>
      <c r="N10" s="599">
        <v>58837</v>
      </c>
      <c r="O10" s="599">
        <v>61799</v>
      </c>
      <c r="P10" s="599">
        <v>62603</v>
      </c>
      <c r="Q10" s="599">
        <v>64496</v>
      </c>
      <c r="R10" s="574"/>
      <c r="S10" s="543"/>
      <c r="U10" s="573"/>
      <c r="V10" s="573"/>
      <c r="W10" s="573"/>
    </row>
    <row r="11" spans="1:25" s="545" customFormat="1" ht="18.75" customHeight="1">
      <c r="A11" s="543"/>
      <c r="B11" s="544"/>
      <c r="C11" s="550"/>
      <c r="D11" s="597" t="s">
        <v>243</v>
      </c>
      <c r="E11" s="598">
        <v>86460</v>
      </c>
      <c r="F11" s="599">
        <v>82679</v>
      </c>
      <c r="G11" s="599">
        <v>78679</v>
      </c>
      <c r="H11" s="599">
        <v>85192</v>
      </c>
      <c r="I11" s="599">
        <v>93653</v>
      </c>
      <c r="J11" s="599">
        <v>96743</v>
      </c>
      <c r="K11" s="599">
        <v>106983</v>
      </c>
      <c r="L11" s="599">
        <v>114809</v>
      </c>
      <c r="M11" s="599">
        <v>114305</v>
      </c>
      <c r="N11" s="599">
        <v>106537</v>
      </c>
      <c r="O11" s="599">
        <v>114918</v>
      </c>
      <c r="P11" s="599">
        <v>128533</v>
      </c>
      <c r="Q11" s="599">
        <v>140877</v>
      </c>
      <c r="R11" s="574"/>
      <c r="S11" s="543"/>
      <c r="U11" s="573"/>
      <c r="V11" s="573"/>
      <c r="W11" s="573"/>
    </row>
    <row r="12" spans="1:25" s="545" customFormat="1" ht="22.5" customHeight="1">
      <c r="A12" s="543"/>
      <c r="B12" s="544"/>
      <c r="C12" s="550"/>
      <c r="D12" s="600" t="s">
        <v>405</v>
      </c>
      <c r="E12" s="598">
        <v>19995</v>
      </c>
      <c r="F12" s="599">
        <v>17248</v>
      </c>
      <c r="G12" s="599">
        <v>18120</v>
      </c>
      <c r="H12" s="599">
        <v>18573</v>
      </c>
      <c r="I12" s="599">
        <v>17087</v>
      </c>
      <c r="J12" s="599">
        <v>18626</v>
      </c>
      <c r="K12" s="599">
        <v>19663</v>
      </c>
      <c r="L12" s="599">
        <v>17896</v>
      </c>
      <c r="M12" s="599">
        <v>19239</v>
      </c>
      <c r="N12" s="599">
        <v>18674</v>
      </c>
      <c r="O12" s="599">
        <v>18390</v>
      </c>
      <c r="P12" s="599">
        <v>19914</v>
      </c>
      <c r="Q12" s="599">
        <v>19704</v>
      </c>
      <c r="R12" s="574"/>
      <c r="S12" s="543"/>
      <c r="U12" s="573"/>
      <c r="V12" s="573"/>
      <c r="W12" s="573"/>
    </row>
    <row r="13" spans="1:25" ht="15.75" customHeight="1" thickBot="1">
      <c r="A13" s="531"/>
      <c r="B13" s="541"/>
      <c r="C13" s="546"/>
      <c r="D13" s="546"/>
      <c r="E13" s="1010"/>
      <c r="F13" s="1010"/>
      <c r="G13" s="1010"/>
      <c r="H13" s="1010"/>
      <c r="I13" s="1010"/>
      <c r="J13" s="1010"/>
      <c r="K13" s="1010"/>
      <c r="L13" s="1010"/>
      <c r="M13" s="1010"/>
      <c r="N13" s="1010"/>
      <c r="O13" s="1010"/>
      <c r="P13" s="1010"/>
      <c r="Q13" s="612"/>
      <c r="R13" s="542"/>
      <c r="S13" s="531"/>
      <c r="V13" s="931"/>
    </row>
    <row r="14" spans="1:25" ht="13.5" customHeight="1" thickBot="1">
      <c r="A14" s="531"/>
      <c r="B14" s="541"/>
      <c r="C14" s="812" t="s">
        <v>25</v>
      </c>
      <c r="D14" s="813"/>
      <c r="E14" s="813"/>
      <c r="F14" s="813"/>
      <c r="G14" s="813"/>
      <c r="H14" s="813"/>
      <c r="I14" s="813"/>
      <c r="J14" s="813"/>
      <c r="K14" s="813"/>
      <c r="L14" s="813"/>
      <c r="M14" s="813"/>
      <c r="N14" s="813"/>
      <c r="O14" s="813"/>
      <c r="P14" s="813"/>
      <c r="Q14" s="814"/>
      <c r="R14" s="542"/>
      <c r="S14" s="531"/>
      <c r="V14" s="931"/>
    </row>
    <row r="15" spans="1:25" ht="9.75" customHeight="1">
      <c r="A15" s="531"/>
      <c r="B15" s="541"/>
      <c r="C15" s="1623" t="s">
        <v>80</v>
      </c>
      <c r="D15" s="1623"/>
      <c r="E15" s="549"/>
      <c r="F15" s="549"/>
      <c r="G15" s="549"/>
      <c r="H15" s="549"/>
      <c r="I15" s="549"/>
      <c r="J15" s="549"/>
      <c r="K15" s="549"/>
      <c r="L15" s="549"/>
      <c r="M15" s="549"/>
      <c r="N15" s="549"/>
      <c r="O15" s="549"/>
      <c r="P15" s="549"/>
      <c r="Q15" s="655"/>
      <c r="R15" s="542"/>
      <c r="S15" s="531"/>
      <c r="V15" s="931"/>
    </row>
    <row r="16" spans="1:25" s="818" customFormat="1" ht="22.5" customHeight="1">
      <c r="A16" s="815"/>
      <c r="B16" s="816"/>
      <c r="C16" s="1618" t="s">
        <v>70</v>
      </c>
      <c r="D16" s="1618"/>
      <c r="E16" s="519">
        <f t="shared" ref="E16:P16" si="0">+E9</f>
        <v>697789</v>
      </c>
      <c r="F16" s="519">
        <f t="shared" si="0"/>
        <v>710652</v>
      </c>
      <c r="G16" s="519">
        <f t="shared" si="0"/>
        <v>740062</v>
      </c>
      <c r="H16" s="519">
        <f t="shared" si="0"/>
        <v>739611</v>
      </c>
      <c r="I16" s="519">
        <f t="shared" si="0"/>
        <v>734448</v>
      </c>
      <c r="J16" s="519">
        <f t="shared" si="0"/>
        <v>728512</v>
      </c>
      <c r="K16" s="519">
        <f t="shared" si="0"/>
        <v>703205</v>
      </c>
      <c r="L16" s="519">
        <f t="shared" si="0"/>
        <v>689933</v>
      </c>
      <c r="M16" s="519">
        <f t="shared" si="0"/>
        <v>688099</v>
      </c>
      <c r="N16" s="519">
        <f t="shared" si="0"/>
        <v>695065</v>
      </c>
      <c r="O16" s="519">
        <f t="shared" si="0"/>
        <v>697296</v>
      </c>
      <c r="P16" s="519">
        <f t="shared" si="0"/>
        <v>694904</v>
      </c>
      <c r="Q16" s="519">
        <f>+Q9</f>
        <v>692019</v>
      </c>
      <c r="R16" s="817"/>
      <c r="S16" s="815"/>
      <c r="V16" s="931"/>
    </row>
    <row r="17" spans="1:36" ht="22.5" customHeight="1">
      <c r="A17" s="531"/>
      <c r="B17" s="541"/>
      <c r="C17" s="741"/>
      <c r="D17" s="604" t="s">
        <v>74</v>
      </c>
      <c r="E17" s="189">
        <v>343259</v>
      </c>
      <c r="F17" s="206">
        <v>352424</v>
      </c>
      <c r="G17" s="206">
        <v>368092</v>
      </c>
      <c r="H17" s="206">
        <v>368906</v>
      </c>
      <c r="I17" s="206">
        <v>366274</v>
      </c>
      <c r="J17" s="206">
        <v>363004</v>
      </c>
      <c r="K17" s="206">
        <v>350179</v>
      </c>
      <c r="L17" s="206">
        <v>339867</v>
      </c>
      <c r="M17" s="206">
        <v>335718</v>
      </c>
      <c r="N17" s="206">
        <v>334776</v>
      </c>
      <c r="O17" s="206">
        <v>334727</v>
      </c>
      <c r="P17" s="206">
        <v>335839</v>
      </c>
      <c r="Q17" s="206">
        <v>336599</v>
      </c>
      <c r="R17" s="542"/>
      <c r="S17" s="531"/>
      <c r="T17" s="931"/>
      <c r="U17" s="931"/>
      <c r="V17" s="931"/>
      <c r="W17" s="931"/>
      <c r="X17" s="931"/>
      <c r="Y17" s="931"/>
      <c r="Z17" s="931"/>
      <c r="AA17" s="931"/>
      <c r="AB17" s="931"/>
      <c r="AC17" s="931"/>
      <c r="AD17" s="931"/>
      <c r="AE17" s="931"/>
      <c r="AF17" s="931"/>
      <c r="AG17" s="931"/>
      <c r="AH17" s="931"/>
      <c r="AI17" s="931"/>
      <c r="AJ17" s="931"/>
    </row>
    <row r="18" spans="1:36" ht="15.75" customHeight="1">
      <c r="A18" s="531"/>
      <c r="B18" s="541"/>
      <c r="C18" s="741"/>
      <c r="D18" s="604" t="s">
        <v>73</v>
      </c>
      <c r="E18" s="189">
        <v>354530</v>
      </c>
      <c r="F18" s="206">
        <v>358228</v>
      </c>
      <c r="G18" s="206">
        <v>371970</v>
      </c>
      <c r="H18" s="206">
        <v>370705</v>
      </c>
      <c r="I18" s="206">
        <v>368174</v>
      </c>
      <c r="J18" s="206">
        <v>365508</v>
      </c>
      <c r="K18" s="206">
        <v>353026</v>
      </c>
      <c r="L18" s="206">
        <v>350066</v>
      </c>
      <c r="M18" s="206">
        <v>352381</v>
      </c>
      <c r="N18" s="206">
        <v>360289</v>
      </c>
      <c r="O18" s="206">
        <v>362569</v>
      </c>
      <c r="P18" s="206">
        <v>359065</v>
      </c>
      <c r="Q18" s="206">
        <v>355420</v>
      </c>
      <c r="R18" s="542"/>
      <c r="S18" s="531"/>
      <c r="V18" s="931"/>
    </row>
    <row r="19" spans="1:36" ht="22.5" customHeight="1">
      <c r="A19" s="531"/>
      <c r="B19" s="541"/>
      <c r="C19" s="741"/>
      <c r="D19" s="604" t="s">
        <v>244</v>
      </c>
      <c r="E19" s="189">
        <v>91372</v>
      </c>
      <c r="F19" s="206">
        <v>87966</v>
      </c>
      <c r="G19" s="206">
        <v>93224</v>
      </c>
      <c r="H19" s="206">
        <v>91800</v>
      </c>
      <c r="I19" s="206">
        <v>89504</v>
      </c>
      <c r="J19" s="206">
        <v>89086</v>
      </c>
      <c r="K19" s="206">
        <v>84900</v>
      </c>
      <c r="L19" s="206">
        <v>81631</v>
      </c>
      <c r="M19" s="206">
        <v>82494</v>
      </c>
      <c r="N19" s="206">
        <v>84479</v>
      </c>
      <c r="O19" s="206">
        <v>89384</v>
      </c>
      <c r="P19" s="206">
        <v>92577</v>
      </c>
      <c r="Q19" s="206">
        <v>93427</v>
      </c>
      <c r="R19" s="542"/>
      <c r="S19" s="531"/>
      <c r="T19" s="931"/>
      <c r="U19" s="931"/>
      <c r="V19" s="931"/>
      <c r="W19" s="931"/>
      <c r="X19" s="931"/>
      <c r="Y19" s="931"/>
      <c r="Z19" s="931"/>
      <c r="AA19" s="931"/>
      <c r="AB19" s="931"/>
      <c r="AC19" s="931"/>
      <c r="AD19" s="931"/>
      <c r="AE19" s="931"/>
      <c r="AF19" s="931"/>
      <c r="AG19" s="931"/>
      <c r="AH19" s="931"/>
      <c r="AI19" s="931"/>
    </row>
    <row r="20" spans="1:36" ht="15.75" customHeight="1">
      <c r="A20" s="531"/>
      <c r="B20" s="541"/>
      <c r="C20" s="741"/>
      <c r="D20" s="604" t="s">
        <v>245</v>
      </c>
      <c r="E20" s="189">
        <v>606417</v>
      </c>
      <c r="F20" s="206">
        <v>622686</v>
      </c>
      <c r="G20" s="206">
        <v>646838</v>
      </c>
      <c r="H20" s="206">
        <v>647811</v>
      </c>
      <c r="I20" s="206">
        <v>644944</v>
      </c>
      <c r="J20" s="206">
        <v>639426</v>
      </c>
      <c r="K20" s="206">
        <v>618305</v>
      </c>
      <c r="L20" s="206">
        <v>608302</v>
      </c>
      <c r="M20" s="206">
        <v>605605</v>
      </c>
      <c r="N20" s="206">
        <v>610586</v>
      </c>
      <c r="O20" s="206">
        <v>607912</v>
      </c>
      <c r="P20" s="206">
        <v>602327</v>
      </c>
      <c r="Q20" s="206">
        <v>598592</v>
      </c>
      <c r="R20" s="542"/>
      <c r="S20" s="531"/>
    </row>
    <row r="21" spans="1:36" ht="22.5" customHeight="1">
      <c r="A21" s="531"/>
      <c r="B21" s="541"/>
      <c r="C21" s="741"/>
      <c r="D21" s="604" t="s">
        <v>233</v>
      </c>
      <c r="E21" s="189">
        <v>61593</v>
      </c>
      <c r="F21" s="206">
        <v>58425</v>
      </c>
      <c r="G21" s="206">
        <v>60766</v>
      </c>
      <c r="H21" s="206">
        <v>60298</v>
      </c>
      <c r="I21" s="206">
        <v>60662</v>
      </c>
      <c r="J21" s="206">
        <v>60631</v>
      </c>
      <c r="K21" s="206">
        <v>58386</v>
      </c>
      <c r="L21" s="206">
        <v>57065</v>
      </c>
      <c r="M21" s="206">
        <v>58722</v>
      </c>
      <c r="N21" s="206">
        <v>61977</v>
      </c>
      <c r="O21" s="206">
        <v>68499</v>
      </c>
      <c r="P21" s="206">
        <v>72153</v>
      </c>
      <c r="Q21" s="206">
        <v>73203</v>
      </c>
      <c r="R21" s="542"/>
      <c r="S21" s="531"/>
      <c r="T21" s="931"/>
      <c r="U21" s="931"/>
      <c r="V21" s="931"/>
      <c r="W21" s="931"/>
      <c r="X21" s="931"/>
      <c r="Y21" s="931"/>
      <c r="Z21" s="931"/>
      <c r="AA21" s="931"/>
      <c r="AB21" s="931"/>
      <c r="AC21" s="931"/>
      <c r="AD21" s="931"/>
      <c r="AE21" s="931"/>
      <c r="AF21" s="931"/>
      <c r="AG21" s="931"/>
      <c r="AH21" s="931"/>
      <c r="AI21" s="931"/>
    </row>
    <row r="22" spans="1:36" ht="15.75" customHeight="1">
      <c r="A22" s="531"/>
      <c r="B22" s="541"/>
      <c r="C22" s="741"/>
      <c r="D22" s="604" t="s">
        <v>246</v>
      </c>
      <c r="E22" s="189">
        <v>636196</v>
      </c>
      <c r="F22" s="206">
        <v>652227</v>
      </c>
      <c r="G22" s="206">
        <v>679296</v>
      </c>
      <c r="H22" s="206">
        <v>679313</v>
      </c>
      <c r="I22" s="206">
        <v>673786</v>
      </c>
      <c r="J22" s="206">
        <v>667881</v>
      </c>
      <c r="K22" s="206">
        <v>644819</v>
      </c>
      <c r="L22" s="206">
        <v>632868</v>
      </c>
      <c r="M22" s="206">
        <v>629377</v>
      </c>
      <c r="N22" s="206">
        <v>633088</v>
      </c>
      <c r="O22" s="206">
        <v>628797</v>
      </c>
      <c r="P22" s="206">
        <v>622751</v>
      </c>
      <c r="Q22" s="206">
        <v>618816</v>
      </c>
      <c r="R22" s="542"/>
      <c r="S22" s="531"/>
      <c r="U22" s="931"/>
      <c r="V22" s="931"/>
      <c r="W22" s="931"/>
      <c r="X22" s="931"/>
      <c r="Y22" s="931"/>
      <c r="Z22" s="931"/>
      <c r="AA22" s="931"/>
      <c r="AB22" s="931"/>
      <c r="AC22" s="931"/>
      <c r="AD22" s="931"/>
      <c r="AE22" s="931"/>
      <c r="AF22" s="931"/>
      <c r="AG22" s="931"/>
      <c r="AH22" s="931"/>
      <c r="AI22" s="931"/>
    </row>
    <row r="23" spans="1:36" ht="15" customHeight="1">
      <c r="A23" s="531"/>
      <c r="B23" s="541"/>
      <c r="C23" s="604"/>
      <c r="D23" s="606" t="s">
        <v>409</v>
      </c>
      <c r="E23" s="189">
        <v>20237</v>
      </c>
      <c r="F23" s="206">
        <v>20476</v>
      </c>
      <c r="G23" s="206">
        <v>21550</v>
      </c>
      <c r="H23" s="206">
        <v>22350</v>
      </c>
      <c r="I23" s="206">
        <v>22570</v>
      </c>
      <c r="J23" s="206">
        <v>21353</v>
      </c>
      <c r="K23" s="206">
        <v>19768</v>
      </c>
      <c r="L23" s="206">
        <v>19463</v>
      </c>
      <c r="M23" s="206">
        <v>19749</v>
      </c>
      <c r="N23" s="206">
        <v>19824</v>
      </c>
      <c r="O23" s="206">
        <v>19262</v>
      </c>
      <c r="P23" s="206">
        <v>20430</v>
      </c>
      <c r="Q23" s="206" t="s">
        <v>669</v>
      </c>
      <c r="R23" s="542"/>
      <c r="S23" s="531"/>
    </row>
    <row r="24" spans="1:36" ht="15" customHeight="1">
      <c r="A24" s="531"/>
      <c r="B24" s="541"/>
      <c r="C24" s="266"/>
      <c r="D24" s="129" t="s">
        <v>234</v>
      </c>
      <c r="E24" s="189">
        <v>216458</v>
      </c>
      <c r="F24" s="206">
        <v>223198</v>
      </c>
      <c r="G24" s="206">
        <v>231012</v>
      </c>
      <c r="H24" s="206">
        <v>230964</v>
      </c>
      <c r="I24" s="206">
        <v>228978</v>
      </c>
      <c r="J24" s="206">
        <v>226436</v>
      </c>
      <c r="K24" s="206">
        <v>218898</v>
      </c>
      <c r="L24" s="206">
        <v>212597</v>
      </c>
      <c r="M24" s="206">
        <v>207696</v>
      </c>
      <c r="N24" s="206">
        <v>206806</v>
      </c>
      <c r="O24" s="206">
        <v>203766</v>
      </c>
      <c r="P24" s="206">
        <v>200778</v>
      </c>
      <c r="Q24" s="206" t="s">
        <v>669</v>
      </c>
      <c r="R24" s="542"/>
      <c r="S24" s="531"/>
    </row>
    <row r="25" spans="1:36" ht="15" customHeight="1">
      <c r="A25" s="531"/>
      <c r="B25" s="541"/>
      <c r="C25" s="266"/>
      <c r="D25" s="129" t="s">
        <v>182</v>
      </c>
      <c r="E25" s="189">
        <v>395099</v>
      </c>
      <c r="F25" s="206">
        <v>403480</v>
      </c>
      <c r="G25" s="206">
        <v>421158</v>
      </c>
      <c r="H25" s="206">
        <v>420311</v>
      </c>
      <c r="I25" s="206">
        <v>416469</v>
      </c>
      <c r="J25" s="206">
        <v>413790</v>
      </c>
      <c r="K25" s="206">
        <v>399578</v>
      </c>
      <c r="L25" s="206">
        <v>393610</v>
      </c>
      <c r="M25" s="206">
        <v>393518</v>
      </c>
      <c r="N25" s="206">
        <v>397920</v>
      </c>
      <c r="O25" s="206">
        <v>398344</v>
      </c>
      <c r="P25" s="206">
        <v>395098</v>
      </c>
      <c r="Q25" s="206" t="s">
        <v>669</v>
      </c>
      <c r="R25" s="542"/>
      <c r="S25" s="531"/>
    </row>
    <row r="26" spans="1:36" ht="15" customHeight="1">
      <c r="A26" s="531"/>
      <c r="B26" s="541"/>
      <c r="C26" s="266"/>
      <c r="D26" s="129" t="s">
        <v>235</v>
      </c>
      <c r="E26" s="189">
        <v>4402</v>
      </c>
      <c r="F26" s="206">
        <v>5073</v>
      </c>
      <c r="G26" s="206">
        <v>5576</v>
      </c>
      <c r="H26" s="206">
        <v>5688</v>
      </c>
      <c r="I26" s="206">
        <v>5769</v>
      </c>
      <c r="J26" s="206">
        <v>6302</v>
      </c>
      <c r="K26" s="206">
        <v>6575</v>
      </c>
      <c r="L26" s="206">
        <v>7198</v>
      </c>
      <c r="M26" s="206">
        <v>8414</v>
      </c>
      <c r="N26" s="206">
        <v>8538</v>
      </c>
      <c r="O26" s="206">
        <v>7425</v>
      </c>
      <c r="P26" s="206">
        <v>6445</v>
      </c>
      <c r="Q26" s="206" t="s">
        <v>669</v>
      </c>
      <c r="R26" s="542"/>
      <c r="S26" s="531"/>
    </row>
    <row r="27" spans="1:36" ht="22.5" customHeight="1">
      <c r="A27" s="531"/>
      <c r="B27" s="541"/>
      <c r="C27" s="741"/>
      <c r="D27" s="604" t="s">
        <v>247</v>
      </c>
      <c r="E27" s="189">
        <v>421965</v>
      </c>
      <c r="F27" s="206">
        <v>417897</v>
      </c>
      <c r="G27" s="206">
        <v>433070</v>
      </c>
      <c r="H27" s="206">
        <v>426483</v>
      </c>
      <c r="I27" s="206">
        <v>417936</v>
      </c>
      <c r="J27" s="206">
        <v>408971</v>
      </c>
      <c r="K27" s="206">
        <v>387454</v>
      </c>
      <c r="L27" s="206">
        <v>375976</v>
      </c>
      <c r="M27" s="206">
        <v>370539</v>
      </c>
      <c r="N27" s="206">
        <v>374034</v>
      </c>
      <c r="O27" s="206">
        <v>370500</v>
      </c>
      <c r="P27" s="206">
        <v>371811</v>
      </c>
      <c r="Q27" s="206">
        <v>370108</v>
      </c>
      <c r="R27" s="542"/>
      <c r="S27" s="531"/>
      <c r="U27" s="931"/>
      <c r="V27" s="931"/>
      <c r="W27" s="931"/>
      <c r="X27" s="931"/>
      <c r="Y27" s="931"/>
      <c r="Z27" s="931"/>
      <c r="AA27" s="931"/>
      <c r="AB27" s="931"/>
      <c r="AC27" s="931"/>
      <c r="AD27" s="931"/>
      <c r="AE27" s="931"/>
      <c r="AF27" s="931"/>
      <c r="AG27" s="931"/>
      <c r="AH27" s="931"/>
      <c r="AI27" s="931"/>
    </row>
    <row r="28" spans="1:36" ht="15.75" customHeight="1">
      <c r="A28" s="531"/>
      <c r="B28" s="541"/>
      <c r="C28" s="741"/>
      <c r="D28" s="604" t="s">
        <v>248</v>
      </c>
      <c r="E28" s="189">
        <v>275824</v>
      </c>
      <c r="F28" s="206">
        <v>292755</v>
      </c>
      <c r="G28" s="206">
        <v>306992</v>
      </c>
      <c r="H28" s="206">
        <v>313128</v>
      </c>
      <c r="I28" s="206">
        <v>316512</v>
      </c>
      <c r="J28" s="206">
        <v>319541</v>
      </c>
      <c r="K28" s="206">
        <v>315751</v>
      </c>
      <c r="L28" s="206">
        <v>313957</v>
      </c>
      <c r="M28" s="206">
        <v>317560</v>
      </c>
      <c r="N28" s="206">
        <v>321031</v>
      </c>
      <c r="O28" s="206">
        <v>326796</v>
      </c>
      <c r="P28" s="206">
        <v>323093</v>
      </c>
      <c r="Q28" s="206">
        <v>321911</v>
      </c>
      <c r="R28" s="542"/>
      <c r="S28" s="531"/>
    </row>
    <row r="29" spans="1:36" ht="22.5" customHeight="1">
      <c r="A29" s="531"/>
      <c r="B29" s="541"/>
      <c r="C29" s="741"/>
      <c r="D29" s="604" t="s">
        <v>249</v>
      </c>
      <c r="E29" s="189">
        <v>35401</v>
      </c>
      <c r="F29" s="206">
        <v>35945</v>
      </c>
      <c r="G29" s="206">
        <v>37249</v>
      </c>
      <c r="H29" s="206">
        <v>38648</v>
      </c>
      <c r="I29" s="206">
        <v>39874</v>
      </c>
      <c r="J29" s="206">
        <v>39179</v>
      </c>
      <c r="K29" s="206">
        <v>37719</v>
      </c>
      <c r="L29" s="206">
        <v>37287</v>
      </c>
      <c r="M29" s="206">
        <v>36501</v>
      </c>
      <c r="N29" s="206">
        <v>36301</v>
      </c>
      <c r="O29" s="206">
        <v>36214</v>
      </c>
      <c r="P29" s="206">
        <v>36929</v>
      </c>
      <c r="Q29" s="206">
        <v>37361</v>
      </c>
      <c r="R29" s="542"/>
      <c r="S29" s="531"/>
      <c r="T29" s="931"/>
      <c r="U29" s="603"/>
      <c r="V29" s="931"/>
      <c r="W29" s="931"/>
      <c r="X29" s="931"/>
      <c r="Y29" s="931"/>
      <c r="Z29" s="931"/>
      <c r="AA29" s="931"/>
      <c r="AB29" s="931"/>
      <c r="AC29" s="931"/>
      <c r="AD29" s="931"/>
      <c r="AE29" s="931"/>
      <c r="AF29" s="931"/>
      <c r="AG29" s="931"/>
      <c r="AH29" s="931"/>
      <c r="AI29" s="931"/>
    </row>
    <row r="30" spans="1:36" ht="15.75" customHeight="1">
      <c r="A30" s="531"/>
      <c r="B30" s="541"/>
      <c r="C30" s="741"/>
      <c r="D30" s="604" t="s">
        <v>250</v>
      </c>
      <c r="E30" s="189">
        <v>150647</v>
      </c>
      <c r="F30" s="206">
        <v>154750</v>
      </c>
      <c r="G30" s="206">
        <v>158314</v>
      </c>
      <c r="H30" s="206">
        <v>160409</v>
      </c>
      <c r="I30" s="206">
        <v>161538</v>
      </c>
      <c r="J30" s="206">
        <v>159971</v>
      </c>
      <c r="K30" s="206">
        <v>155002</v>
      </c>
      <c r="L30" s="206">
        <v>152384</v>
      </c>
      <c r="M30" s="206">
        <v>150036</v>
      </c>
      <c r="N30" s="206">
        <v>149328</v>
      </c>
      <c r="O30" s="206">
        <v>147209</v>
      </c>
      <c r="P30" s="206">
        <v>147560</v>
      </c>
      <c r="Q30" s="206">
        <v>147633</v>
      </c>
      <c r="R30" s="542"/>
      <c r="S30" s="531"/>
      <c r="U30" s="603"/>
    </row>
    <row r="31" spans="1:36" ht="15.75" customHeight="1">
      <c r="A31" s="531"/>
      <c r="B31" s="541"/>
      <c r="C31" s="741"/>
      <c r="D31" s="604" t="s">
        <v>251</v>
      </c>
      <c r="E31" s="189">
        <v>115590</v>
      </c>
      <c r="F31" s="206">
        <v>118483</v>
      </c>
      <c r="G31" s="206">
        <v>123161</v>
      </c>
      <c r="H31" s="206">
        <v>123339</v>
      </c>
      <c r="I31" s="206">
        <v>122920</v>
      </c>
      <c r="J31" s="206">
        <v>121335</v>
      </c>
      <c r="K31" s="206">
        <v>117324</v>
      </c>
      <c r="L31" s="206">
        <v>113612</v>
      </c>
      <c r="M31" s="206">
        <v>111622</v>
      </c>
      <c r="N31" s="206">
        <v>111559</v>
      </c>
      <c r="O31" s="206">
        <v>110291</v>
      </c>
      <c r="P31" s="206">
        <v>110773</v>
      </c>
      <c r="Q31" s="206">
        <v>110868</v>
      </c>
      <c r="R31" s="542"/>
      <c r="S31" s="531"/>
      <c r="U31" s="603"/>
    </row>
    <row r="32" spans="1:36" ht="15.75" customHeight="1">
      <c r="A32" s="531"/>
      <c r="B32" s="541"/>
      <c r="C32" s="741"/>
      <c r="D32" s="604" t="s">
        <v>252</v>
      </c>
      <c r="E32" s="189">
        <v>146276</v>
      </c>
      <c r="F32" s="206">
        <v>148308</v>
      </c>
      <c r="G32" s="206">
        <v>155361</v>
      </c>
      <c r="H32" s="206">
        <v>154289</v>
      </c>
      <c r="I32" s="206">
        <v>152833</v>
      </c>
      <c r="J32" s="206">
        <v>151261</v>
      </c>
      <c r="K32" s="206">
        <v>145755</v>
      </c>
      <c r="L32" s="206">
        <v>142763</v>
      </c>
      <c r="M32" s="206">
        <v>140135</v>
      </c>
      <c r="N32" s="206">
        <v>139749</v>
      </c>
      <c r="O32" s="206">
        <v>138417</v>
      </c>
      <c r="P32" s="206">
        <v>138120</v>
      </c>
      <c r="Q32" s="206">
        <v>137273</v>
      </c>
      <c r="R32" s="542"/>
      <c r="S32" s="531"/>
      <c r="U32" s="603"/>
    </row>
    <row r="33" spans="1:35" ht="15.75" customHeight="1">
      <c r="A33" s="531"/>
      <c r="B33" s="541"/>
      <c r="C33" s="741"/>
      <c r="D33" s="604" t="s">
        <v>253</v>
      </c>
      <c r="E33" s="189">
        <v>160760</v>
      </c>
      <c r="F33" s="206">
        <v>164425</v>
      </c>
      <c r="G33" s="206">
        <v>173603</v>
      </c>
      <c r="H33" s="206">
        <v>172063</v>
      </c>
      <c r="I33" s="206">
        <v>168907</v>
      </c>
      <c r="J33" s="206">
        <v>168808</v>
      </c>
      <c r="K33" s="206">
        <v>162314</v>
      </c>
      <c r="L33" s="206">
        <v>158299</v>
      </c>
      <c r="M33" s="206">
        <v>158159</v>
      </c>
      <c r="N33" s="206">
        <v>160014</v>
      </c>
      <c r="O33" s="206">
        <v>161715</v>
      </c>
      <c r="P33" s="206">
        <v>162583</v>
      </c>
      <c r="Q33" s="206">
        <v>163235</v>
      </c>
      <c r="R33" s="542"/>
      <c r="S33" s="531"/>
      <c r="U33" s="603"/>
    </row>
    <row r="34" spans="1:35" ht="15.75" customHeight="1">
      <c r="A34" s="531"/>
      <c r="B34" s="541"/>
      <c r="C34" s="741"/>
      <c r="D34" s="604" t="s">
        <v>254</v>
      </c>
      <c r="E34" s="189">
        <v>89115</v>
      </c>
      <c r="F34" s="206">
        <v>88741</v>
      </c>
      <c r="G34" s="206">
        <v>92374</v>
      </c>
      <c r="H34" s="206">
        <v>90863</v>
      </c>
      <c r="I34" s="206">
        <v>88376</v>
      </c>
      <c r="J34" s="206">
        <v>87958</v>
      </c>
      <c r="K34" s="206">
        <v>85091</v>
      </c>
      <c r="L34" s="206">
        <v>85588</v>
      </c>
      <c r="M34" s="206">
        <v>91646</v>
      </c>
      <c r="N34" s="206">
        <v>98114</v>
      </c>
      <c r="O34" s="206">
        <v>103450</v>
      </c>
      <c r="P34" s="206">
        <v>98939</v>
      </c>
      <c r="Q34" s="206">
        <v>95649</v>
      </c>
      <c r="R34" s="542"/>
      <c r="S34" s="531"/>
      <c r="U34" s="603"/>
    </row>
    <row r="35" spans="1:35" ht="22.5" customHeight="1">
      <c r="A35" s="531"/>
      <c r="B35" s="541"/>
      <c r="C35" s="741"/>
      <c r="D35" s="604" t="s">
        <v>206</v>
      </c>
      <c r="E35" s="189">
        <v>292051</v>
      </c>
      <c r="F35" s="206">
        <v>295598</v>
      </c>
      <c r="G35" s="206">
        <v>304100</v>
      </c>
      <c r="H35" s="206">
        <v>302592</v>
      </c>
      <c r="I35" s="206">
        <v>300142</v>
      </c>
      <c r="J35" s="206">
        <v>299298</v>
      </c>
      <c r="K35" s="206">
        <v>291614</v>
      </c>
      <c r="L35" s="206">
        <v>287359</v>
      </c>
      <c r="M35" s="206">
        <v>289905</v>
      </c>
      <c r="N35" s="206">
        <v>297798</v>
      </c>
      <c r="O35" s="206">
        <v>300595</v>
      </c>
      <c r="P35" s="206">
        <v>297842</v>
      </c>
      <c r="Q35" s="206">
        <v>293374</v>
      </c>
      <c r="R35" s="542"/>
      <c r="S35" s="531"/>
      <c r="U35" s="603"/>
      <c r="V35" s="931"/>
      <c r="W35" s="931"/>
      <c r="X35" s="931"/>
      <c r="Y35" s="931"/>
      <c r="Z35" s="931"/>
      <c r="AA35" s="931"/>
      <c r="AB35" s="931"/>
      <c r="AC35" s="931"/>
      <c r="AD35" s="931"/>
      <c r="AE35" s="931"/>
      <c r="AF35" s="931"/>
      <c r="AG35" s="931"/>
      <c r="AH35" s="931"/>
      <c r="AI35" s="931"/>
    </row>
    <row r="36" spans="1:35" ht="15.75" customHeight="1">
      <c r="A36" s="531"/>
      <c r="B36" s="541"/>
      <c r="C36" s="741"/>
      <c r="D36" s="604" t="s">
        <v>207</v>
      </c>
      <c r="E36" s="189">
        <v>128114</v>
      </c>
      <c r="F36" s="206">
        <v>132203</v>
      </c>
      <c r="G36" s="206">
        <v>137092</v>
      </c>
      <c r="H36" s="206">
        <v>135708</v>
      </c>
      <c r="I36" s="206">
        <v>134997</v>
      </c>
      <c r="J36" s="206">
        <v>135547</v>
      </c>
      <c r="K36" s="206">
        <v>130266</v>
      </c>
      <c r="L36" s="206">
        <v>127868</v>
      </c>
      <c r="M36" s="206">
        <v>127986</v>
      </c>
      <c r="N36" s="206">
        <v>128875</v>
      </c>
      <c r="O36" s="206">
        <v>127063</v>
      </c>
      <c r="P36" s="206">
        <v>125151</v>
      </c>
      <c r="Q36" s="206" t="s">
        <v>669</v>
      </c>
      <c r="R36" s="542"/>
      <c r="S36" s="531"/>
      <c r="V36" s="931"/>
    </row>
    <row r="37" spans="1:35" ht="15.75" customHeight="1">
      <c r="A37" s="531"/>
      <c r="B37" s="541"/>
      <c r="C37" s="741"/>
      <c r="D37" s="604" t="s">
        <v>61</v>
      </c>
      <c r="E37" s="189">
        <v>161806</v>
      </c>
      <c r="F37" s="206">
        <v>164650</v>
      </c>
      <c r="G37" s="206">
        <v>173880</v>
      </c>
      <c r="H37" s="206">
        <v>175343</v>
      </c>
      <c r="I37" s="206">
        <v>175298</v>
      </c>
      <c r="J37" s="206">
        <v>172784</v>
      </c>
      <c r="K37" s="206">
        <v>167778</v>
      </c>
      <c r="L37" s="206">
        <v>165562</v>
      </c>
      <c r="M37" s="206">
        <v>164135</v>
      </c>
      <c r="N37" s="206">
        <v>164471</v>
      </c>
      <c r="O37" s="206">
        <v>164477</v>
      </c>
      <c r="P37" s="206">
        <v>162592</v>
      </c>
      <c r="Q37" s="206" t="s">
        <v>669</v>
      </c>
      <c r="R37" s="542"/>
      <c r="S37" s="531"/>
      <c r="V37" s="931"/>
    </row>
    <row r="38" spans="1:35" ht="15.75" customHeight="1">
      <c r="A38" s="531"/>
      <c r="B38" s="541"/>
      <c r="C38" s="741"/>
      <c r="D38" s="604" t="s">
        <v>209</v>
      </c>
      <c r="E38" s="189">
        <v>46611</v>
      </c>
      <c r="F38" s="206">
        <v>47375</v>
      </c>
      <c r="G38" s="206">
        <v>50190</v>
      </c>
      <c r="H38" s="206">
        <v>50257</v>
      </c>
      <c r="I38" s="206">
        <v>50312</v>
      </c>
      <c r="J38" s="206">
        <v>49473</v>
      </c>
      <c r="K38" s="206">
        <v>46652</v>
      </c>
      <c r="L38" s="206">
        <v>45336</v>
      </c>
      <c r="M38" s="206">
        <v>45647</v>
      </c>
      <c r="N38" s="206">
        <v>45174</v>
      </c>
      <c r="O38" s="206">
        <v>44422</v>
      </c>
      <c r="P38" s="206">
        <v>44990</v>
      </c>
      <c r="Q38" s="206" t="s">
        <v>669</v>
      </c>
      <c r="R38" s="542"/>
      <c r="S38" s="531"/>
      <c r="V38" s="931"/>
    </row>
    <row r="39" spans="1:35" ht="15.75" customHeight="1">
      <c r="A39" s="531"/>
      <c r="B39" s="541"/>
      <c r="C39" s="741"/>
      <c r="D39" s="604" t="s">
        <v>210</v>
      </c>
      <c r="E39" s="189">
        <v>34355</v>
      </c>
      <c r="F39" s="206">
        <v>35640</v>
      </c>
      <c r="G39" s="206">
        <v>37768</v>
      </c>
      <c r="H39" s="206">
        <v>38059</v>
      </c>
      <c r="I39" s="206">
        <v>36148</v>
      </c>
      <c r="J39" s="206">
        <v>34026</v>
      </c>
      <c r="K39" s="206">
        <v>30135</v>
      </c>
      <c r="L39" s="206">
        <v>27842</v>
      </c>
      <c r="M39" s="206">
        <v>25928</v>
      </c>
      <c r="N39" s="206">
        <v>24657</v>
      </c>
      <c r="O39" s="206">
        <v>26255</v>
      </c>
      <c r="P39" s="206">
        <v>28546</v>
      </c>
      <c r="Q39" s="206">
        <v>33566</v>
      </c>
      <c r="R39" s="542"/>
      <c r="S39" s="531"/>
      <c r="V39" s="931"/>
    </row>
    <row r="40" spans="1:35" ht="15.75" customHeight="1">
      <c r="A40" s="531"/>
      <c r="B40" s="541"/>
      <c r="C40" s="741"/>
      <c r="D40" s="604" t="s">
        <v>143</v>
      </c>
      <c r="E40" s="189">
        <v>11111</v>
      </c>
      <c r="F40" s="206">
        <v>11445</v>
      </c>
      <c r="G40" s="206">
        <v>12560</v>
      </c>
      <c r="H40" s="206">
        <v>12676</v>
      </c>
      <c r="I40" s="206">
        <v>12782</v>
      </c>
      <c r="J40" s="206">
        <v>13029</v>
      </c>
      <c r="K40" s="206">
        <v>12782</v>
      </c>
      <c r="L40" s="206">
        <v>12621</v>
      </c>
      <c r="M40" s="206">
        <v>11836</v>
      </c>
      <c r="N40" s="206">
        <v>11640</v>
      </c>
      <c r="O40" s="206">
        <v>11923</v>
      </c>
      <c r="P40" s="206">
        <v>12935</v>
      </c>
      <c r="Q40" s="206">
        <v>13126</v>
      </c>
      <c r="R40" s="542"/>
      <c r="S40" s="531"/>
      <c r="V40" s="931"/>
    </row>
    <row r="41" spans="1:35" ht="15.75" customHeight="1">
      <c r="A41" s="531"/>
      <c r="B41" s="541"/>
      <c r="C41" s="741"/>
      <c r="D41" s="604" t="s">
        <v>144</v>
      </c>
      <c r="E41" s="189">
        <v>23741</v>
      </c>
      <c r="F41" s="206">
        <v>23741</v>
      </c>
      <c r="G41" s="206">
        <v>24472</v>
      </c>
      <c r="H41" s="206">
        <v>24976</v>
      </c>
      <c r="I41" s="206">
        <v>24769</v>
      </c>
      <c r="J41" s="206">
        <v>24355</v>
      </c>
      <c r="K41" s="206">
        <v>23978</v>
      </c>
      <c r="L41" s="206">
        <v>23345</v>
      </c>
      <c r="M41" s="206">
        <v>22662</v>
      </c>
      <c r="N41" s="206">
        <v>22450</v>
      </c>
      <c r="O41" s="206">
        <v>22561</v>
      </c>
      <c r="P41" s="206">
        <v>22848</v>
      </c>
      <c r="Q41" s="206">
        <v>22800</v>
      </c>
      <c r="R41" s="542"/>
      <c r="S41" s="531"/>
      <c r="V41" s="931"/>
    </row>
    <row r="42" spans="1:35" s="819" customFormat="1" ht="22.5" customHeight="1">
      <c r="A42" s="820"/>
      <c r="B42" s="821"/>
      <c r="C42" s="949" t="s">
        <v>352</v>
      </c>
      <c r="D42" s="949"/>
      <c r="E42" s="518"/>
      <c r="F42" s="519"/>
      <c r="G42" s="519"/>
      <c r="H42" s="519"/>
      <c r="I42" s="519"/>
      <c r="J42" s="519"/>
      <c r="K42" s="519"/>
      <c r="L42" s="519"/>
      <c r="M42" s="519"/>
      <c r="N42" s="519"/>
      <c r="O42" s="519"/>
      <c r="P42" s="519"/>
      <c r="Q42" s="519"/>
      <c r="R42" s="822"/>
      <c r="S42" s="820"/>
      <c r="V42" s="931"/>
    </row>
    <row r="43" spans="1:35" ht="15.75" customHeight="1">
      <c r="A43" s="531"/>
      <c r="B43" s="541"/>
      <c r="C43" s="741"/>
      <c r="D43" s="948" t="s">
        <v>672</v>
      </c>
      <c r="E43" s="189">
        <v>83594</v>
      </c>
      <c r="F43" s="189">
        <v>84810</v>
      </c>
      <c r="G43" s="189">
        <v>89237</v>
      </c>
      <c r="H43" s="189">
        <v>89263</v>
      </c>
      <c r="I43" s="189">
        <v>88789</v>
      </c>
      <c r="J43" s="189">
        <v>87382</v>
      </c>
      <c r="K43" s="189">
        <v>83600</v>
      </c>
      <c r="L43" s="189">
        <v>84267</v>
      </c>
      <c r="M43" s="189">
        <v>84261</v>
      </c>
      <c r="N43" s="189">
        <v>85113</v>
      </c>
      <c r="O43" s="189">
        <v>84058</v>
      </c>
      <c r="P43" s="189">
        <v>84988</v>
      </c>
      <c r="Q43" s="206">
        <v>86625</v>
      </c>
      <c r="R43" s="542"/>
      <c r="S43" s="531"/>
      <c r="V43" s="931"/>
    </row>
    <row r="44" spans="1:35" s="819" customFormat="1" ht="15.75" customHeight="1">
      <c r="A44" s="820"/>
      <c r="B44" s="821"/>
      <c r="C44" s="823"/>
      <c r="D44" s="948" t="s">
        <v>673</v>
      </c>
      <c r="E44" s="189">
        <v>74665</v>
      </c>
      <c r="F44" s="189">
        <v>75058</v>
      </c>
      <c r="G44" s="189">
        <v>77888</v>
      </c>
      <c r="H44" s="189">
        <v>79020</v>
      </c>
      <c r="I44" s="189">
        <v>80132</v>
      </c>
      <c r="J44" s="189">
        <v>79798</v>
      </c>
      <c r="K44" s="189">
        <v>76941</v>
      </c>
      <c r="L44" s="189">
        <v>74817</v>
      </c>
      <c r="M44" s="189">
        <v>73625</v>
      </c>
      <c r="N44" s="189">
        <v>73448</v>
      </c>
      <c r="O44" s="189">
        <v>73960</v>
      </c>
      <c r="P44" s="189">
        <v>75520</v>
      </c>
      <c r="Q44" s="206">
        <v>77040</v>
      </c>
      <c r="R44" s="822"/>
      <c r="S44" s="820"/>
      <c r="V44" s="931"/>
    </row>
    <row r="45" spans="1:35" ht="15.75" customHeight="1">
      <c r="A45" s="531"/>
      <c r="B45" s="544"/>
      <c r="C45" s="741"/>
      <c r="D45" s="948" t="s">
        <v>675</v>
      </c>
      <c r="E45" s="189">
        <v>65746</v>
      </c>
      <c r="F45" s="189">
        <v>67623</v>
      </c>
      <c r="G45" s="189">
        <v>70737</v>
      </c>
      <c r="H45" s="189">
        <v>69811</v>
      </c>
      <c r="I45" s="189">
        <v>68453</v>
      </c>
      <c r="J45" s="189">
        <v>68337</v>
      </c>
      <c r="K45" s="189">
        <v>66224</v>
      </c>
      <c r="L45" s="189">
        <v>64769</v>
      </c>
      <c r="M45" s="189">
        <v>64786</v>
      </c>
      <c r="N45" s="189">
        <v>65286</v>
      </c>
      <c r="O45" s="189">
        <v>65002</v>
      </c>
      <c r="P45" s="189">
        <v>64366</v>
      </c>
      <c r="Q45" s="206">
        <v>63716</v>
      </c>
      <c r="R45" s="542"/>
      <c r="S45" s="531"/>
      <c r="V45" s="931"/>
    </row>
    <row r="46" spans="1:35" ht="15.75" customHeight="1">
      <c r="A46" s="531"/>
      <c r="B46" s="541"/>
      <c r="C46" s="741"/>
      <c r="D46" s="948" t="s">
        <v>678</v>
      </c>
      <c r="E46" s="189">
        <v>62741</v>
      </c>
      <c r="F46" s="189">
        <v>65568</v>
      </c>
      <c r="G46" s="189">
        <v>68689</v>
      </c>
      <c r="H46" s="189">
        <v>69258</v>
      </c>
      <c r="I46" s="189">
        <v>68959</v>
      </c>
      <c r="J46" s="189">
        <v>67529</v>
      </c>
      <c r="K46" s="189">
        <v>64755</v>
      </c>
      <c r="L46" s="189">
        <v>62194</v>
      </c>
      <c r="M46" s="189">
        <v>60481</v>
      </c>
      <c r="N46" s="189">
        <v>59299</v>
      </c>
      <c r="O46" s="189">
        <v>57945</v>
      </c>
      <c r="P46" s="189">
        <v>57313</v>
      </c>
      <c r="Q46" s="206">
        <v>57148</v>
      </c>
      <c r="R46" s="542"/>
      <c r="S46" s="531"/>
      <c r="V46" s="931"/>
    </row>
    <row r="47" spans="1:35" ht="15.75" customHeight="1">
      <c r="A47" s="531"/>
      <c r="B47" s="541"/>
      <c r="C47" s="741"/>
      <c r="D47" s="948" t="s">
        <v>676</v>
      </c>
      <c r="E47" s="189">
        <v>55408</v>
      </c>
      <c r="F47" s="189">
        <v>56656</v>
      </c>
      <c r="G47" s="189">
        <v>58431</v>
      </c>
      <c r="H47" s="189">
        <v>58599</v>
      </c>
      <c r="I47" s="189">
        <v>59065</v>
      </c>
      <c r="J47" s="189">
        <v>58671</v>
      </c>
      <c r="K47" s="189">
        <v>56786</v>
      </c>
      <c r="L47" s="189">
        <v>55072</v>
      </c>
      <c r="M47" s="189">
        <v>54056</v>
      </c>
      <c r="N47" s="189">
        <v>53607</v>
      </c>
      <c r="O47" s="189">
        <v>53164</v>
      </c>
      <c r="P47" s="189">
        <v>53086</v>
      </c>
      <c r="Q47" s="206">
        <v>52666</v>
      </c>
      <c r="R47" s="542"/>
      <c r="S47" s="531"/>
      <c r="V47" s="931"/>
    </row>
    <row r="48" spans="1:35" s="545" customFormat="1" ht="30" customHeight="1">
      <c r="A48" s="543"/>
      <c r="B48" s="544"/>
      <c r="C48" s="1619" t="s">
        <v>273</v>
      </c>
      <c r="D48" s="1620"/>
      <c r="E48" s="1620"/>
      <c r="F48" s="1620"/>
      <c r="G48" s="1620"/>
      <c r="H48" s="1620"/>
      <c r="I48" s="1620"/>
      <c r="J48" s="1620"/>
      <c r="K48" s="1620"/>
      <c r="L48" s="1620"/>
      <c r="M48" s="1620"/>
      <c r="N48" s="1620"/>
      <c r="O48" s="1620"/>
      <c r="P48" s="1620"/>
      <c r="Q48" s="1620"/>
      <c r="R48" s="574"/>
      <c r="S48" s="543"/>
      <c r="V48" s="931"/>
    </row>
    <row r="49" spans="1:22" s="545" customFormat="1" ht="13.5" customHeight="1">
      <c r="A49" s="543"/>
      <c r="B49" s="544"/>
      <c r="C49" s="579" t="s">
        <v>478</v>
      </c>
      <c r="D49" s="824"/>
      <c r="E49" s="825"/>
      <c r="F49" s="544"/>
      <c r="G49" s="825"/>
      <c r="H49" s="824"/>
      <c r="I49" s="825"/>
      <c r="J49" s="826" t="s">
        <v>240</v>
      </c>
      <c r="K49" s="825"/>
      <c r="L49" s="824"/>
      <c r="M49" s="824"/>
      <c r="N49" s="824"/>
      <c r="O49" s="824"/>
      <c r="P49" s="824"/>
      <c r="Q49" s="824"/>
      <c r="R49" s="574"/>
      <c r="S49" s="543"/>
      <c r="V49" s="931"/>
    </row>
    <row r="50" spans="1:22" s="545" customFormat="1" ht="10.5" customHeight="1">
      <c r="A50" s="543"/>
      <c r="B50" s="544"/>
      <c r="C50" s="1610" t="s">
        <v>348</v>
      </c>
      <c r="D50" s="1610"/>
      <c r="E50" s="1610"/>
      <c r="F50" s="1610"/>
      <c r="G50" s="1610"/>
      <c r="H50" s="1610"/>
      <c r="I50" s="1610"/>
      <c r="J50" s="1610"/>
      <c r="K50" s="1610"/>
      <c r="L50" s="1610"/>
      <c r="M50" s="1610"/>
      <c r="N50" s="1610"/>
      <c r="O50" s="1610"/>
      <c r="P50" s="1610"/>
      <c r="Q50" s="1610"/>
      <c r="R50" s="574"/>
      <c r="S50" s="543"/>
    </row>
    <row r="51" spans="1:22">
      <c r="A51" s="531"/>
      <c r="B51" s="541"/>
      <c r="C51" s="541"/>
      <c r="D51" s="541"/>
      <c r="E51" s="541"/>
      <c r="F51" s="541"/>
      <c r="G51" s="541"/>
      <c r="H51" s="608"/>
      <c r="I51" s="608"/>
      <c r="J51" s="608"/>
      <c r="K51" s="608"/>
      <c r="L51" s="915"/>
      <c r="M51" s="541"/>
      <c r="N51" s="1621">
        <v>41609</v>
      </c>
      <c r="O51" s="1621"/>
      <c r="P51" s="1621"/>
      <c r="Q51" s="1621"/>
      <c r="R51" s="827">
        <v>11</v>
      </c>
      <c r="S51" s="531"/>
    </row>
    <row r="52" spans="1:22">
      <c r="A52" s="561"/>
      <c r="B52" s="561"/>
      <c r="C52" s="561"/>
      <c r="D52" s="561"/>
      <c r="E52" s="561"/>
      <c r="G52" s="561"/>
      <c r="H52" s="561"/>
      <c r="I52" s="561"/>
      <c r="J52" s="561"/>
      <c r="K52" s="561"/>
      <c r="L52" s="561"/>
      <c r="M52" s="561"/>
      <c r="N52" s="561"/>
      <c r="O52" s="561"/>
      <c r="P52" s="561"/>
      <c r="Q52" s="561"/>
      <c r="R52" s="561"/>
      <c r="S52" s="561"/>
    </row>
    <row r="53" spans="1:22">
      <c r="A53" s="561"/>
      <c r="B53" s="561"/>
      <c r="C53" s="561"/>
      <c r="D53" s="561"/>
      <c r="E53" s="561"/>
      <c r="G53" s="561"/>
      <c r="H53" s="561"/>
      <c r="I53" s="561"/>
      <c r="J53" s="561"/>
      <c r="K53" s="561"/>
      <c r="L53" s="561"/>
      <c r="M53" s="561"/>
      <c r="N53" s="561"/>
      <c r="O53" s="561"/>
      <c r="P53" s="561"/>
      <c r="Q53" s="561"/>
      <c r="R53" s="561"/>
      <c r="S53" s="561"/>
    </row>
    <row r="62" spans="1:22" ht="8.25" customHeight="1"/>
    <row r="64" spans="1:22" ht="9" customHeight="1">
      <c r="R64" s="547"/>
    </row>
    <row r="65" spans="5:18" ht="8.25" customHeight="1">
      <c r="E65" s="1622"/>
      <c r="F65" s="1622"/>
      <c r="G65" s="1622"/>
      <c r="H65" s="1622"/>
      <c r="I65" s="1622"/>
      <c r="J65" s="1622"/>
      <c r="K65" s="1622"/>
      <c r="L65" s="1622"/>
      <c r="M65" s="1622"/>
      <c r="N65" s="1622"/>
      <c r="O65" s="1622"/>
      <c r="P65" s="1622"/>
      <c r="Q65" s="1622"/>
      <c r="R65" s="1622"/>
    </row>
    <row r="66" spans="5:18" ht="9.75" customHeight="1"/>
  </sheetData>
  <mergeCells count="11">
    <mergeCell ref="C15:D15"/>
    <mergeCell ref="E6:F6"/>
    <mergeCell ref="G6:Q6"/>
    <mergeCell ref="B1:H1"/>
    <mergeCell ref="C5:D6"/>
    <mergeCell ref="C8:D8"/>
    <mergeCell ref="C16:D16"/>
    <mergeCell ref="C48:Q48"/>
    <mergeCell ref="C50:Q50"/>
    <mergeCell ref="N51:Q51"/>
    <mergeCell ref="E65:R65"/>
  </mergeCells>
  <conditionalFormatting sqref="E7:Q7">
    <cfRule type="cellIs" dxfId="6"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6populacao2</vt:lpstr>
      <vt:lpstr>7empregoINE2</vt:lpstr>
      <vt:lpstr>8desemprego_INE2</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 </vt:lpstr>
      <vt:lpstr>22conceito</vt:lpstr>
      <vt:lpstr>23conceito</vt:lpstr>
      <vt:lpstr>contracapa</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 '!Área_de_Impressão</vt:lpstr>
      <vt:lpstr>'22conceito'!Área_de_Impressão</vt:lpstr>
      <vt:lpstr>'23conceito'!Área_de_Impressão</vt:lpstr>
      <vt:lpstr>'6populacao2'!Área_de_Impressão</vt:lpstr>
      <vt:lpstr>'7empregoINE2'!Área_de_Impressão</vt:lpstr>
      <vt:lpstr>'8desemprego_INE2'!Área_de_Impressão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2013-12-30T15:12:50Z</cp:lastPrinted>
  <dcterms:created xsi:type="dcterms:W3CDTF">2004-03-02T09:49:36Z</dcterms:created>
  <dcterms:modified xsi:type="dcterms:W3CDTF">2013-12-30T15:42:48Z</dcterms:modified>
</cp:coreProperties>
</file>